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xl/tables/table1.xml" ContentType="application/vnd.openxmlformats-officedocument.spreadsheetml.table+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eholmes\OneDrive - National Education Association\UniServ Academy 22-23\Organizer Program\F2F Collective Bargaining for All\Communications\"/>
    </mc:Choice>
  </mc:AlternateContent>
  <bookViews>
    <workbookView xWindow="4390" yWindow="1260" windowWidth="15800" windowHeight="12740"/>
  </bookViews>
  <sheets>
    <sheet name="Registrants" sheetId="2"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38" i="2" l="1"/>
  <c r="I38" i="2"/>
  <c r="A38" i="2"/>
  <c r="J37" i="2"/>
  <c r="I37" i="2"/>
  <c r="A37" i="2"/>
  <c r="J36" i="2"/>
  <c r="I36" i="2"/>
  <c r="A36" i="2"/>
  <c r="A35" i="2"/>
  <c r="A34" i="2"/>
  <c r="A33" i="2"/>
  <c r="A32" i="2"/>
  <c r="J31" i="2"/>
  <c r="I31" i="2"/>
  <c r="A31" i="2"/>
  <c r="J30" i="2"/>
  <c r="I30" i="2"/>
  <c r="A30" i="2"/>
  <c r="J29" i="2"/>
  <c r="I29" i="2"/>
  <c r="A29" i="2"/>
  <c r="J28" i="2"/>
  <c r="I28" i="2"/>
  <c r="A28" i="2"/>
  <c r="J27" i="2"/>
  <c r="I27" i="2"/>
  <c r="A27" i="2"/>
  <c r="J26" i="2"/>
  <c r="I26" i="2"/>
  <c r="A26" i="2"/>
  <c r="J25" i="2"/>
  <c r="I25" i="2"/>
  <c r="A25" i="2"/>
  <c r="J24" i="2"/>
  <c r="I24" i="2"/>
  <c r="A24" i="2"/>
  <c r="J23" i="2"/>
  <c r="I23" i="2"/>
  <c r="A23" i="2"/>
  <c r="A22" i="2"/>
  <c r="J21" i="2"/>
  <c r="I21" i="2"/>
  <c r="A21" i="2"/>
  <c r="J20" i="2"/>
  <c r="I20" i="2"/>
  <c r="A20" i="2"/>
  <c r="J19" i="2"/>
  <c r="I19" i="2"/>
  <c r="A19" i="2"/>
  <c r="J18" i="2"/>
  <c r="I18" i="2"/>
  <c r="A18" i="2"/>
  <c r="A17" i="2"/>
  <c r="J16" i="2"/>
  <c r="I16" i="2"/>
  <c r="A16" i="2"/>
  <c r="A15" i="2"/>
  <c r="J14" i="2"/>
  <c r="I14" i="2"/>
  <c r="A14" i="2"/>
  <c r="J13" i="2"/>
  <c r="I13" i="2"/>
  <c r="A13" i="2"/>
  <c r="A12" i="2"/>
  <c r="J10" i="2"/>
  <c r="I10" i="2"/>
  <c r="A10" i="2"/>
  <c r="J11" i="2"/>
  <c r="I11" i="2"/>
  <c r="A11" i="2"/>
  <c r="A9" i="2"/>
  <c r="A8" i="2"/>
  <c r="J7" i="2"/>
  <c r="I7" i="2"/>
  <c r="A7" i="2"/>
  <c r="A6" i="2"/>
  <c r="J5" i="2"/>
  <c r="I5" i="2"/>
  <c r="A5" i="2"/>
  <c r="J4" i="2"/>
  <c r="I4" i="2"/>
  <c r="A4" i="2"/>
  <c r="J3" i="2"/>
  <c r="I3" i="2"/>
  <c r="A3" i="2"/>
  <c r="J2" i="2"/>
  <c r="I2" i="2"/>
  <c r="A2" i="2"/>
</calcChain>
</file>

<file path=xl/sharedStrings.xml><?xml version="1.0" encoding="utf-8"?>
<sst xmlns="http://schemas.openxmlformats.org/spreadsheetml/2006/main" count="990" uniqueCount="518">
  <si>
    <t>Melissa</t>
  </si>
  <si>
    <t>Alexander</t>
  </si>
  <si>
    <t>malexander@veanea.org</t>
  </si>
  <si>
    <t>Virginia Education Association</t>
  </si>
  <si>
    <t>She/Her/Hers</t>
  </si>
  <si>
    <t>Participant</t>
  </si>
  <si>
    <t>Yes</t>
  </si>
  <si>
    <t>N/A</t>
  </si>
  <si>
    <t>Reimburse my STATE</t>
  </si>
  <si>
    <t>Mountain View Uniserv</t>
  </si>
  <si>
    <t>5407171485</t>
  </si>
  <si>
    <t>Joe Alexander</t>
  </si>
  <si>
    <t>703-861-9135</t>
  </si>
  <si>
    <t>Alexander, Melissa</t>
  </si>
  <si>
    <t>5582 Hobsons Choice Loop</t>
  </si>
  <si>
    <t>Manassas</t>
  </si>
  <si>
    <t>Virginia</t>
  </si>
  <si>
    <t>VA</t>
  </si>
  <si>
    <t>20112</t>
  </si>
  <si>
    <t>African American/Black</t>
  </si>
  <si>
    <t>Heterosexual/Straight</t>
  </si>
  <si>
    <t>Female</t>
  </si>
  <si>
    <t>46-60</t>
  </si>
  <si>
    <t>Veteran (11+ years)</t>
  </si>
  <si>
    <t>Accepted</t>
  </si>
  <si>
    <t>Samuel</t>
  </si>
  <si>
    <t>Baynes</t>
  </si>
  <si>
    <t>sbaynes@lae.org</t>
  </si>
  <si>
    <t>Louisiana Association of Educators</t>
  </si>
  <si>
    <t>He/Him/His</t>
  </si>
  <si>
    <t>3375168880</t>
  </si>
  <si>
    <t>Shirley Baynes</t>
  </si>
  <si>
    <t>337-263-9375</t>
  </si>
  <si>
    <t>Baynes, Samuel</t>
  </si>
  <si>
    <t>1917 17th Street</t>
  </si>
  <si>
    <t>Lake Charles</t>
  </si>
  <si>
    <t>Louisiana</t>
  </si>
  <si>
    <t>LA</t>
  </si>
  <si>
    <t>70601</t>
  </si>
  <si>
    <t>Male</t>
  </si>
  <si>
    <t>61+</t>
  </si>
  <si>
    <t>Coleson</t>
  </si>
  <si>
    <t>Breen</t>
  </si>
  <si>
    <t>cbreen@coloradoea.org</t>
  </si>
  <si>
    <t>Colorado Education Association</t>
  </si>
  <si>
    <t>Vegetarian</t>
  </si>
  <si>
    <t>My state is my employer. Reimburse my STATE</t>
  </si>
  <si>
    <t>720-661-3745</t>
  </si>
  <si>
    <t>Reanne Townsend</t>
  </si>
  <si>
    <t>970-443-3342</t>
  </si>
  <si>
    <t>Breen, Coleson</t>
  </si>
  <si>
    <t>744 Wagon Trail Rd Unit 3</t>
  </si>
  <si>
    <t>Fort Collins</t>
  </si>
  <si>
    <t>Colorado</t>
  </si>
  <si>
    <t>CO</t>
  </si>
  <si>
    <t>80524</t>
  </si>
  <si>
    <t>White</t>
  </si>
  <si>
    <t>36-45</t>
  </si>
  <si>
    <t>Early career educator (0-5 years)</t>
  </si>
  <si>
    <t>Shelly</t>
  </si>
  <si>
    <t>Byron</t>
  </si>
  <si>
    <t>sbyron@lae.org</t>
  </si>
  <si>
    <t>(225) 368-7293</t>
  </si>
  <si>
    <t>Ashley Broussard</t>
  </si>
  <si>
    <t>337-523-0695</t>
  </si>
  <si>
    <t>Byron, Shelly</t>
  </si>
  <si>
    <t>303 Palms Drive</t>
  </si>
  <si>
    <t>Lafayette</t>
  </si>
  <si>
    <t>70503</t>
  </si>
  <si>
    <t>Lesbian</t>
  </si>
  <si>
    <t>26-35</t>
  </si>
  <si>
    <t>Helenna</t>
  </si>
  <si>
    <t>Chun</t>
  </si>
  <si>
    <t>Hchun@coloradoea.org</t>
  </si>
  <si>
    <t>No</t>
  </si>
  <si>
    <t>9139918150</t>
  </si>
  <si>
    <t>Heather Kim</t>
  </si>
  <si>
    <t>816-835-4463</t>
  </si>
  <si>
    <t>Chun, Helenna</t>
  </si>
  <si>
    <t>949 N Pennsylvania St_x000D_
Apt B</t>
  </si>
  <si>
    <t>949 N Pennsylvania St</t>
  </si>
  <si>
    <t>Denver</t>
  </si>
  <si>
    <t>80203</t>
  </si>
  <si>
    <t>Asian</t>
  </si>
  <si>
    <t>Julianna</t>
  </si>
  <si>
    <t>Davis</t>
  </si>
  <si>
    <t>jdavis@ista-in.org</t>
  </si>
  <si>
    <t>Indiana State Teachers Association</t>
  </si>
  <si>
    <t>thyroid imbalance, history of anemia</t>
  </si>
  <si>
    <t>18122199661</t>
  </si>
  <si>
    <t>Logan Davis</t>
  </si>
  <si>
    <t>812-679-9937</t>
  </si>
  <si>
    <t>Davis, Julianna</t>
  </si>
  <si>
    <t>16729 Aulton Drive</t>
  </si>
  <si>
    <t>Noblesville</t>
  </si>
  <si>
    <t>Indiana</t>
  </si>
  <si>
    <t>IN</t>
  </si>
  <si>
    <t>46060</t>
  </si>
  <si>
    <t>Joe</t>
  </si>
  <si>
    <t>Deras</t>
  </si>
  <si>
    <t>Jderas@coloradoea.org</t>
  </si>
  <si>
    <t>no</t>
  </si>
  <si>
    <t>3033177443</t>
  </si>
  <si>
    <t>Martin deras</t>
  </si>
  <si>
    <t>720-277-7163</t>
  </si>
  <si>
    <t>Deras, Joe</t>
  </si>
  <si>
    <t>1856 s winona ct</t>
  </si>
  <si>
    <t>80219</t>
  </si>
  <si>
    <t>Latin(o/a/x), Hispanic, and Chican(o/a/x)</t>
  </si>
  <si>
    <t>Sara</t>
  </si>
  <si>
    <t>Fitouri</t>
  </si>
  <si>
    <t>sfitouri@coloradoea.org</t>
  </si>
  <si>
    <t>I live in Denver and will commute.</t>
  </si>
  <si>
    <t>3039463837</t>
  </si>
  <si>
    <t>Peggy Hegler</t>
  </si>
  <si>
    <t>303-358-0378</t>
  </si>
  <si>
    <t>Fitouri, Sara</t>
  </si>
  <si>
    <t>2730 S. King Street_x000D_
2730 S. King Street</t>
  </si>
  <si>
    <t>2730 S. King Street</t>
  </si>
  <si>
    <t>80236</t>
  </si>
  <si>
    <t>Middle East and North Africa(MENA)</t>
  </si>
  <si>
    <t>Bisexual</t>
  </si>
  <si>
    <t>Mid career (6-10 years)</t>
  </si>
  <si>
    <t>Jeny</t>
  </si>
  <si>
    <t>Gardner</t>
  </si>
  <si>
    <t>jgardner@wyoea.org</t>
  </si>
  <si>
    <t>Wyoming Education Association</t>
  </si>
  <si>
    <t>Prefer not to say/Identify</t>
  </si>
  <si>
    <t>Facilitators</t>
  </si>
  <si>
    <t>3072742104</t>
  </si>
  <si>
    <t>Joe Gardner</t>
  </si>
  <si>
    <t>916-825-9827</t>
  </si>
  <si>
    <t>Gardner, Jeny</t>
  </si>
  <si>
    <t>322 Lane 13</t>
  </si>
  <si>
    <t>Powell</t>
  </si>
  <si>
    <t>Wyoming</t>
  </si>
  <si>
    <t>WY</t>
  </si>
  <si>
    <t>82435</t>
  </si>
  <si>
    <t>Prefer not to say</t>
  </si>
  <si>
    <t>Prefer not to say/ Identify</t>
  </si>
  <si>
    <t>Non-binary/Gender Non-Conforming</t>
  </si>
  <si>
    <t>Robin</t>
  </si>
  <si>
    <t>8045142770</t>
  </si>
  <si>
    <t>Patricia Gardner</t>
  </si>
  <si>
    <t>757-647-8331</t>
  </si>
  <si>
    <t>Gardner, Robin</t>
  </si>
  <si>
    <t>1485 Pebblebrook Way</t>
  </si>
  <si>
    <t>Virginia Beach</t>
  </si>
  <si>
    <t>23464</t>
  </si>
  <si>
    <t>Michelle</t>
  </si>
  <si>
    <t>Garrison</t>
  </si>
  <si>
    <t>mgarrison@coloradoea.org</t>
  </si>
  <si>
    <t>Prefer to self-describe</t>
  </si>
  <si>
    <t>3097566625</t>
  </si>
  <si>
    <t>Albert Mercado</t>
  </si>
  <si>
    <t>309-558-4304</t>
  </si>
  <si>
    <t>Garrison, Michelle</t>
  </si>
  <si>
    <t>2869 Iola Street</t>
  </si>
  <si>
    <t>DENVER</t>
  </si>
  <si>
    <t>80238</t>
  </si>
  <si>
    <t>Cindy</t>
  </si>
  <si>
    <t>Glanzer</t>
  </si>
  <si>
    <t>cglanzer@coloradoea.org</t>
  </si>
  <si>
    <t>Away from elevator please (if possible).  Thank you!</t>
  </si>
  <si>
    <t>9702144856</t>
  </si>
  <si>
    <t>Jeff Glanzer</t>
  </si>
  <si>
    <t>970-227-2141</t>
  </si>
  <si>
    <t>Glanzer, Cindy</t>
  </si>
  <si>
    <t>41873 Sage Hill Road</t>
  </si>
  <si>
    <t>Natalee</t>
  </si>
  <si>
    <t>Goto</t>
  </si>
  <si>
    <t>ngoto@nea.org</t>
  </si>
  <si>
    <t>National Education Association</t>
  </si>
  <si>
    <t>Tucson Education Association Scottsdale Education Association</t>
  </si>
  <si>
    <t>2022552605</t>
  </si>
  <si>
    <t>Shayne O’Keefe</t>
  </si>
  <si>
    <t>313-330-9583</t>
  </si>
  <si>
    <t>Goto, Natalee</t>
  </si>
  <si>
    <t>172 Kerby Road</t>
  </si>
  <si>
    <t>Grosse Pointe Farms</t>
  </si>
  <si>
    <t>Michigan</t>
  </si>
  <si>
    <t>MI</t>
  </si>
  <si>
    <t>48236</t>
  </si>
  <si>
    <t>Gregory</t>
  </si>
  <si>
    <t>Grote</t>
  </si>
  <si>
    <t>ggrote@coloradoea.org</t>
  </si>
  <si>
    <t>970-217-8245</t>
  </si>
  <si>
    <t>Beth Michieli-Grote</t>
  </si>
  <si>
    <t>970-412-3541</t>
  </si>
  <si>
    <t>Grote, Gregory</t>
  </si>
  <si>
    <t>17677 Eclipse St.</t>
  </si>
  <si>
    <t>Broomfield</t>
  </si>
  <si>
    <t>80023</t>
  </si>
  <si>
    <t>Allen</t>
  </si>
  <si>
    <t>Gumm</t>
  </si>
  <si>
    <t>Allen.gumm@nsea-nv.org</t>
  </si>
  <si>
    <t>Nevada State Education Association</t>
  </si>
  <si>
    <t>Shellfish, I just need to know contents so I can avoid.</t>
  </si>
  <si>
    <t>7025287009</t>
  </si>
  <si>
    <t>Toni Gumm spouse</t>
  </si>
  <si>
    <t>775-790-3602</t>
  </si>
  <si>
    <t>Gumm, Allen</t>
  </si>
  <si>
    <t>1758 Oakwood Drive</t>
  </si>
  <si>
    <t>Minden</t>
  </si>
  <si>
    <t>Nevada</t>
  </si>
  <si>
    <t>NV</t>
  </si>
  <si>
    <t>89423</t>
  </si>
  <si>
    <t>Matthew</t>
  </si>
  <si>
    <t>Holloway</t>
  </si>
  <si>
    <t>mholloway@coloradoea.org</t>
  </si>
  <si>
    <t>Food Allergies: Dairy, Nuts, Shellfish</t>
  </si>
  <si>
    <t>3086728263</t>
  </si>
  <si>
    <t>Michelle Hart</t>
  </si>
  <si>
    <t>314-215-8159</t>
  </si>
  <si>
    <t>Holloway, Matthew</t>
  </si>
  <si>
    <t>1245 S Bellaire Street_x000D_
2-607</t>
  </si>
  <si>
    <t>1245 S Bellaire Street</t>
  </si>
  <si>
    <t>80246</t>
  </si>
  <si>
    <t>18-25</t>
  </si>
  <si>
    <t>Charles</t>
  </si>
  <si>
    <t>Holmes</t>
  </si>
  <si>
    <t>cholmes@nea.org</t>
  </si>
  <si>
    <t>NEA Headquarters Staff</t>
  </si>
  <si>
    <t>302-399-4499</t>
  </si>
  <si>
    <t>Jamie</t>
  </si>
  <si>
    <t>302-653-1534</t>
  </si>
  <si>
    <t>Holmes, Charles</t>
  </si>
  <si>
    <t>275 Brian Drive</t>
  </si>
  <si>
    <t>Smyrna</t>
  </si>
  <si>
    <t>Delaware</t>
  </si>
  <si>
    <t>DE</t>
  </si>
  <si>
    <t>19977</t>
  </si>
  <si>
    <t>Ellen</t>
  </si>
  <si>
    <t>Eholmes@nea.org</t>
  </si>
  <si>
    <t>2076605589</t>
  </si>
  <si>
    <t>Kelly Holmes</t>
  </si>
  <si>
    <t>207-660-5590</t>
  </si>
  <si>
    <t>Holmes, Ellen</t>
  </si>
  <si>
    <t>3 Canaan Rd_x000D_
2875 North Palermo Road</t>
  </si>
  <si>
    <t>3 Canaan Rd</t>
  </si>
  <si>
    <t>Pittsfield</t>
  </si>
  <si>
    <t>Maine</t>
  </si>
  <si>
    <t>ME</t>
  </si>
  <si>
    <t>04967</t>
  </si>
  <si>
    <t>Multiracial</t>
  </si>
  <si>
    <t>David</t>
  </si>
  <si>
    <t>Jedidian</t>
  </si>
  <si>
    <t>davidj@cea.org</t>
  </si>
  <si>
    <t>Connecticut Education Association</t>
  </si>
  <si>
    <t>8602091656</t>
  </si>
  <si>
    <t>Alison Jedidian</t>
  </si>
  <si>
    <t>860-305-4654</t>
  </si>
  <si>
    <t>Jedidian, David</t>
  </si>
  <si>
    <t>180 Prospect Hill Rd</t>
  </si>
  <si>
    <t>Windsor</t>
  </si>
  <si>
    <t>Connecticut</t>
  </si>
  <si>
    <t>CT</t>
  </si>
  <si>
    <t>06095</t>
  </si>
  <si>
    <t>Gwendolyn</t>
  </si>
  <si>
    <t>Jimerson</t>
  </si>
  <si>
    <t>gjimerson@washingtonea.org</t>
  </si>
  <si>
    <t>Washington Education Association</t>
  </si>
  <si>
    <t>No bathtub</t>
  </si>
  <si>
    <t>206-300-0578</t>
  </si>
  <si>
    <t>Price Jimerson, Daughter</t>
  </si>
  <si>
    <t>206-719-1720</t>
  </si>
  <si>
    <t>Jimerson, Gwendolyn</t>
  </si>
  <si>
    <t>11446 Cornell Ave. S.</t>
  </si>
  <si>
    <t>Seattle</t>
  </si>
  <si>
    <t>Washington</t>
  </si>
  <si>
    <t>WA</t>
  </si>
  <si>
    <t>98178-3119</t>
  </si>
  <si>
    <t>Zac</t>
  </si>
  <si>
    <t>Johnson</t>
  </si>
  <si>
    <t>zjohnson@coloradoea.org</t>
  </si>
  <si>
    <t>will need a parking pass</t>
  </si>
  <si>
    <t>My local or UniServ Council is my employer. Reimburse my LOCAL or UNISERV COUNCIL</t>
  </si>
  <si>
    <t>Northern Colorado UniServ Unit</t>
  </si>
  <si>
    <t>Kerrie Steinbach</t>
  </si>
  <si>
    <t>Ksteinbach@coloradoea.org</t>
  </si>
  <si>
    <t>970-888-1646</t>
  </si>
  <si>
    <t>Berkeley Brown</t>
  </si>
  <si>
    <t>904-415-9819</t>
  </si>
  <si>
    <t>Johnson, Zac</t>
  </si>
  <si>
    <t>7668 Ellen Ln.</t>
  </si>
  <si>
    <t>80221</t>
  </si>
  <si>
    <t>Jake</t>
  </si>
  <si>
    <t>Louks</t>
  </si>
  <si>
    <t>Jlouks@mea.org</t>
  </si>
  <si>
    <t>Michigan Education Association</t>
  </si>
  <si>
    <t>6162409973</t>
  </si>
  <si>
    <t>Larry Callebs</t>
  </si>
  <si>
    <t>248-915-0608</t>
  </si>
  <si>
    <t>Louks, Jake</t>
  </si>
  <si>
    <t>260 Allen st</t>
  </si>
  <si>
    <t>Ferndale</t>
  </si>
  <si>
    <t>48220</t>
  </si>
  <si>
    <t>Gay</t>
  </si>
  <si>
    <t>Angel</t>
  </si>
  <si>
    <t>Maldonado</t>
  </si>
  <si>
    <t>California Teachers Association</t>
  </si>
  <si>
    <t>4/7 check-out date if covered by NEA. 4/6 if not.</t>
  </si>
  <si>
    <t>7756718365</t>
  </si>
  <si>
    <t>Andrea De La Riva</t>
  </si>
  <si>
    <t>714-788-0458</t>
  </si>
  <si>
    <t>Maldonado, Angel</t>
  </si>
  <si>
    <t>1522 S Birch St</t>
  </si>
  <si>
    <t>Santa Ana</t>
  </si>
  <si>
    <t>California</t>
  </si>
  <si>
    <t>CA</t>
  </si>
  <si>
    <t>92707</t>
  </si>
  <si>
    <t>Karla</t>
  </si>
  <si>
    <t>Medina</t>
  </si>
  <si>
    <t>kmedina@nea.org</t>
  </si>
  <si>
    <t>Check-in on April 1st</t>
  </si>
  <si>
    <t>NEA</t>
  </si>
  <si>
    <t>2028227923</t>
  </si>
  <si>
    <t>Karla Medina</t>
  </si>
  <si>
    <t>202-822-7923</t>
  </si>
  <si>
    <t>Medina, Karla</t>
  </si>
  <si>
    <t>1201 16th St NW</t>
  </si>
  <si>
    <t>District of Columbia</t>
  </si>
  <si>
    <t>DC</t>
  </si>
  <si>
    <t>20036</t>
  </si>
  <si>
    <t>Halimah</t>
  </si>
  <si>
    <t>Mekki</t>
  </si>
  <si>
    <t>hmekki@cta.org</t>
  </si>
  <si>
    <t>NA</t>
  </si>
  <si>
    <t>4102622848</t>
  </si>
  <si>
    <t>Maryam Shabazz</t>
  </si>
  <si>
    <t>510-305-6037</t>
  </si>
  <si>
    <t>Mekki, Halimah</t>
  </si>
  <si>
    <t>34560 Windflower Ln</t>
  </si>
  <si>
    <t>Union City</t>
  </si>
  <si>
    <t>94587</t>
  </si>
  <si>
    <t>Heidi</t>
  </si>
  <si>
    <t>Miller</t>
  </si>
  <si>
    <t>heidi.miller@nysut.org</t>
  </si>
  <si>
    <t>New York State United Teachers</t>
  </si>
  <si>
    <t>PSA</t>
  </si>
  <si>
    <t>765-419-9004</t>
  </si>
  <si>
    <t>Allen Miller</t>
  </si>
  <si>
    <t>765-395-7444</t>
  </si>
  <si>
    <t>Miller, Heidi</t>
  </si>
  <si>
    <t>6527 Stage Rd</t>
  </si>
  <si>
    <t>Utica</t>
  </si>
  <si>
    <t>New York</t>
  </si>
  <si>
    <t>NY</t>
  </si>
  <si>
    <t>13502</t>
  </si>
  <si>
    <t>Polk</t>
  </si>
  <si>
    <t>mpolk@vtnea.org</t>
  </si>
  <si>
    <t>Vermont-NEA</t>
  </si>
  <si>
    <t>Room with refrigerator for medication if possible, please</t>
  </si>
  <si>
    <t>Diabetic - sugar free drinks if possible, please</t>
  </si>
  <si>
    <t>802-585-9770</t>
  </si>
  <si>
    <t>Loren Polk</t>
  </si>
  <si>
    <t>509-948-4080</t>
  </si>
  <si>
    <t>Polk, Matthew</t>
  </si>
  <si>
    <t>277 Bartlett RD</t>
  </si>
  <si>
    <t>Montpelier</t>
  </si>
  <si>
    <t>Vermont</t>
  </si>
  <si>
    <t>VT</t>
  </si>
  <si>
    <t>Monet</t>
  </si>
  <si>
    <t>Reilly</t>
  </si>
  <si>
    <t>mreilly@psea.org</t>
  </si>
  <si>
    <t>Pennsylvania State Education Assn</t>
  </si>
  <si>
    <t>2158342265</t>
  </si>
  <si>
    <t>Pat Mosley</t>
  </si>
  <si>
    <t>215-439-1785</t>
  </si>
  <si>
    <t>Reilly, Monet</t>
  </si>
  <si>
    <t>400 Glendale Road_x000D_
Unit B12</t>
  </si>
  <si>
    <t>400 Glendale Road</t>
  </si>
  <si>
    <t>Havertown</t>
  </si>
  <si>
    <t>Pennsylvania</t>
  </si>
  <si>
    <t>PA</t>
  </si>
  <si>
    <t>19083</t>
  </si>
  <si>
    <t>shelley</t>
  </si>
  <si>
    <t>Seeberg</t>
  </si>
  <si>
    <t>sseeberg@nea.org</t>
  </si>
  <si>
    <t>Nathan Allen</t>
  </si>
  <si>
    <t>nallen@nea.org</t>
  </si>
  <si>
    <t>6128172500</t>
  </si>
  <si>
    <t>Hal Seeberg</t>
  </si>
  <si>
    <t>763-291-0343</t>
  </si>
  <si>
    <t>Seeberg, shelley</t>
  </si>
  <si>
    <t>7529 Florine Ave</t>
  </si>
  <si>
    <t>Las Vegas</t>
  </si>
  <si>
    <t>89129</t>
  </si>
  <si>
    <t>Grant</t>
  </si>
  <si>
    <t>Shreiner</t>
  </si>
  <si>
    <t>gshreiner@lae.org</t>
  </si>
  <si>
    <t>310-437-9607</t>
  </si>
  <si>
    <t>Blair Lewis</t>
  </si>
  <si>
    <t>504-478-3323</t>
  </si>
  <si>
    <t>Shreiner, Grant</t>
  </si>
  <si>
    <t>2684 Gemini St</t>
  </si>
  <si>
    <t>Harvey</t>
  </si>
  <si>
    <t>70058</t>
  </si>
  <si>
    <t>Erica</t>
  </si>
  <si>
    <t>Smiley</t>
  </si>
  <si>
    <t>smiley@jwj.org</t>
  </si>
  <si>
    <t>NON-Affiliate</t>
  </si>
  <si>
    <t>hotel has been booked already by NEA</t>
  </si>
  <si>
    <t>Jobs With Justice</t>
  </si>
  <si>
    <t>Erica Smiley</t>
  </si>
  <si>
    <t>646-467-1867</t>
  </si>
  <si>
    <t>Amanda Devecka-Rinear</t>
  </si>
  <si>
    <t>646-232-3188</t>
  </si>
  <si>
    <t>Smiley, Erica</t>
  </si>
  <si>
    <t>Jobs With Justice_x000D_
1150 Connecticut Avenue, NW Suite 200</t>
  </si>
  <si>
    <t>Chesca</t>
  </si>
  <si>
    <t>Smotherman</t>
  </si>
  <si>
    <t>csmotherman@coloradoea.org</t>
  </si>
  <si>
    <t>JCEA</t>
  </si>
  <si>
    <t>7204546066</t>
  </si>
  <si>
    <t>Cindy Sadlowski</t>
  </si>
  <si>
    <t>970-618-0319</t>
  </si>
  <si>
    <t>Smotherman, Chesca</t>
  </si>
  <si>
    <t>4295 green court_x000D_
Apt b</t>
  </si>
  <si>
    <t>4295 green court</t>
  </si>
  <si>
    <t>80211</t>
  </si>
  <si>
    <t>Sarah</t>
  </si>
  <si>
    <t>Tanous</t>
  </si>
  <si>
    <t>stanous@coloradoea.org</t>
  </si>
  <si>
    <t>I live in Lakewood, CO.</t>
  </si>
  <si>
    <t>720-762-7247</t>
  </si>
  <si>
    <t>Alejo Gonzalez</t>
  </si>
  <si>
    <t>309-825-7035</t>
  </si>
  <si>
    <t>Tanous, Sarah</t>
  </si>
  <si>
    <t>381 S Ames St F303</t>
  </si>
  <si>
    <t>Lakewood</t>
  </si>
  <si>
    <t>80226</t>
  </si>
  <si>
    <t>Lindsay</t>
  </si>
  <si>
    <t>Theo</t>
  </si>
  <si>
    <t>Ltheo@coloradoea.org</t>
  </si>
  <si>
    <t>5059481492</t>
  </si>
  <si>
    <t>Linda Streetman</t>
  </si>
  <si>
    <t>407-766-7116</t>
  </si>
  <si>
    <t>Theo, Lindsay</t>
  </si>
  <si>
    <t>129 W 3rd Ave_x000D_
Apt A</t>
  </si>
  <si>
    <t>129 W 3rd Ave</t>
  </si>
  <si>
    <t>80223</t>
  </si>
  <si>
    <t>Sheila A</t>
  </si>
  <si>
    <t>swashington@lae.org</t>
  </si>
  <si>
    <t>LARE</t>
  </si>
  <si>
    <t>(225) 324-4676</t>
  </si>
  <si>
    <t>Queeneice Ganison</t>
  </si>
  <si>
    <t>662-822-3150</t>
  </si>
  <si>
    <t>Washington, Sheila A</t>
  </si>
  <si>
    <t>2492 Mourning Dove Street_x000D_
Apt. 105</t>
  </si>
  <si>
    <t>2492 Mourning Dove Street</t>
  </si>
  <si>
    <t>Greenville</t>
  </si>
  <si>
    <t>Mississippi</t>
  </si>
  <si>
    <t>MS</t>
  </si>
  <si>
    <t>38701</t>
  </si>
  <si>
    <t>Renita</t>
  </si>
  <si>
    <t>Whitrack</t>
  </si>
  <si>
    <t>rwhitrack@lae.org</t>
  </si>
  <si>
    <t>2252816608</t>
  </si>
  <si>
    <t>Renita Whitrack</t>
  </si>
  <si>
    <t>225-281-6608</t>
  </si>
  <si>
    <t>Whitrack, Renita</t>
  </si>
  <si>
    <t>12263 Faircrest Ave</t>
  </si>
  <si>
    <t>Baton Rouge</t>
  </si>
  <si>
    <t>70816</t>
  </si>
  <si>
    <t>Kirah</t>
  </si>
  <si>
    <t>Zeilinger</t>
  </si>
  <si>
    <t>kirah.zeilinger@myuea.org</t>
  </si>
  <si>
    <t>Utah Education Association</t>
  </si>
  <si>
    <t>Reimburse my LOCAL</t>
  </si>
  <si>
    <t>Jordan UniServ</t>
  </si>
  <si>
    <t>Jordan and Canyons Education Association, Jordan UniServ</t>
  </si>
  <si>
    <t>6089213626</t>
  </si>
  <si>
    <t>Lynn Zeilinger</t>
  </si>
  <si>
    <t>608-931-7784</t>
  </si>
  <si>
    <t>Zeilinger, Kirah</t>
  </si>
  <si>
    <t>9575 S. Brandy Creek Dr._x000D_
APT 201</t>
  </si>
  <si>
    <t>9575 S. Brandy Creek Dr.</t>
  </si>
  <si>
    <t>Sandy</t>
  </si>
  <si>
    <t>Utah</t>
  </si>
  <si>
    <t>UT</t>
  </si>
  <si>
    <t>84070</t>
  </si>
  <si>
    <t>Last Registration Date (GMT-05:00) Eastern [US &amp; Canada]</t>
  </si>
  <si>
    <t>First Name</t>
  </si>
  <si>
    <t>Last Name</t>
  </si>
  <si>
    <t>Email Address</t>
  </si>
  <si>
    <t>NEA Affiliate</t>
  </si>
  <si>
    <t>Please select your pronoun</t>
  </si>
  <si>
    <t>Registration Type</t>
  </si>
  <si>
    <t>Do you need a hotel room? </t>
  </si>
  <si>
    <t>Check-In Date</t>
  </si>
  <si>
    <t>Check-Out Date</t>
  </si>
  <si>
    <t>Hotel Comments:</t>
  </si>
  <si>
    <t xml:space="preserve">Dietary Restrictions/Allergies </t>
  </si>
  <si>
    <t>Pursuant to the Americans with Disabilities Act, do you require specific aids or services?</t>
  </si>
  <si>
    <t>NEA will reimburse your employer (state, local association or UniServ Council) your travel expenses. Hotel and airfare will be direct billed and paid by NEA. Contact your state, local, or UniServ Council on your reimbursement process. </t>
  </si>
  <si>
    <t>Full employer name (local association or UniServ Council. No abbreviations):</t>
  </si>
  <si>
    <t>Employer contact first and last name (person to contact if we need a W9):</t>
  </si>
  <si>
    <t>Employer contact email address (email to contact if we need a W9):</t>
  </si>
  <si>
    <t>Local Association (Not Listed)</t>
  </si>
  <si>
    <t>Mobile Phone Number</t>
  </si>
  <si>
    <t>Emergency Contact Name</t>
  </si>
  <si>
    <t>Emergency Contact Cell Phone</t>
  </si>
  <si>
    <t>Full Name</t>
  </si>
  <si>
    <t>Home Address</t>
  </si>
  <si>
    <t>Home Address 1</t>
  </si>
  <si>
    <t>Home City</t>
  </si>
  <si>
    <t>Home State/Prov.</t>
  </si>
  <si>
    <t>Home State/Prov. Code</t>
  </si>
  <si>
    <t>Home ZIP/Postal Code</t>
  </si>
  <si>
    <t>What is your Race/Ethnicity?</t>
  </si>
  <si>
    <t>What is your sexual orientation?</t>
  </si>
  <si>
    <t>Please select your gender identity</t>
  </si>
  <si>
    <t>What is your age range?</t>
  </si>
  <si>
    <t>What is your career experience?</t>
  </si>
  <si>
    <t>Invitee Status</t>
  </si>
  <si>
    <t>amaldonado@cta.org</t>
  </si>
  <si>
    <t>rgardner@veanea.org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</si>
</sst>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42" formatCode="_(&quot;$&quot;* #,##0_);_(&quot;$&quot;* \(#,##0\);_(&quot;$&quot;* &quot;-&quot;_);_(@_)"/>
    <numFmt numFmtId="41" formatCode="_(* #,##0_);_(* \(#,##0\);_(* &quot;-&quot;_);_(@_)"/>
    <numFmt numFmtId="44" formatCode="_(&quot;$&quot;* #,##0.00_);_(&quot;$&quot;* \(#,##0.00\);_(&quot;$&quot;* &quot;-&quot;??_);_(@_)"/>
    <numFmt numFmtId="43" formatCode="_(* #,##0.00_);_(* \(#,##0.00\);_(* &quot;-&quot;??_);_(@_)"/>
  </numFmts>
  <fonts count="5" x14ac:knownFonts="1">
    <font>
      <sz val="10"/>
      <color theme="1"/>
      <name val="Arial"/>
      <family val="2"/>
    </font>
    <font>
      <b/>
      <sz val="13"/>
      <color theme="1"/>
      <name val="Calibri"/>
      <family val="2"/>
    </font>
    <font>
      <u/>
      <sz val="12"/>
      <color rgb="FF0000FF"/>
      <name val="Calibri"/>
      <family val="2"/>
    </font>
    <font>
      <sz val="12"/>
      <color theme="1"/>
      <name val="Calibri"/>
      <family val="2"/>
    </font>
    <font>
      <sz val="10"/>
      <color theme="1"/>
      <name val="Arial"/>
      <family val="2"/>
    </font>
  </fonts>
  <fills count="3">
    <fill>
      <patternFill patternType="none"/>
    </fill>
    <fill>
      <patternFill patternType="gray125"/>
    </fill>
    <fill>
      <patternFill patternType="solid">
        <fgColor rgb="FFEDEDED"/>
        <bgColor indexed="64"/>
      </patternFill>
    </fill>
  </fills>
  <borders count="2">
    <border>
      <left/>
      <right/>
      <top/>
      <bottom/>
      <diagonal/>
    </border>
    <border>
      <left/>
      <right/>
      <top style="thin">
        <color auto="1"/>
      </top>
      <bottom style="thin">
        <color auto="1"/>
      </bottom>
      <diagonal/>
    </border>
  </borders>
  <cellStyleXfs count="6">
    <xf numFmtId="0" fontId="0" fillId="0" borderId="0"/>
    <xf numFmtId="9" fontId="4" fillId="0" borderId="0" applyFont="0" applyFill="0" applyBorder="0" applyAlignment="0" applyProtection="0"/>
    <xf numFmtId="4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cellStyleXfs>
  <cellXfs count="11">
    <xf numFmtId="0" fontId="0" fillId="0" borderId="0" xfId="0"/>
    <xf numFmtId="0" fontId="1" fillId="0" borderId="1" xfId="0" applyFont="1" applyBorder="1" applyAlignment="1">
      <alignment vertical="center"/>
    </xf>
    <xf numFmtId="0" fontId="0" fillId="0" borderId="0" xfId="0" applyAlignment="1"/>
    <xf numFmtId="22" fontId="3" fillId="0" borderId="0" xfId="0" applyNumberFormat="1" applyFont="1" applyAlignment="1"/>
    <xf numFmtId="49" fontId="3" fillId="0" borderId="0" xfId="0" applyNumberFormat="1" applyFont="1" applyAlignment="1"/>
    <xf numFmtId="14" fontId="3" fillId="0" borderId="0" xfId="0" applyNumberFormat="1" applyFont="1" applyAlignment="1"/>
    <xf numFmtId="49" fontId="2" fillId="0" borderId="0" xfId="0" applyNumberFormat="1" applyFont="1" applyAlignment="1"/>
    <xf numFmtId="22" fontId="3" fillId="2" borderId="0" xfId="0" applyNumberFormat="1" applyFont="1" applyFill="1" applyAlignment="1"/>
    <xf numFmtId="49" fontId="3" fillId="2" borderId="0" xfId="0" applyNumberFormat="1" applyFont="1" applyFill="1" applyAlignment="1"/>
    <xf numFmtId="14" fontId="3" fillId="2" borderId="0" xfId="0" applyNumberFormat="1" applyFont="1" applyFill="1" applyAlignment="1"/>
    <xf numFmtId="49" fontId="2" fillId="2" borderId="0" xfId="0" applyNumberFormat="1" applyFont="1" applyFill="1" applyAlignment="1"/>
  </cellXfs>
  <cellStyles count="6">
    <cellStyle name="Comma" xfId="4"/>
    <cellStyle name="Comma [0]" xfId="5"/>
    <cellStyle name="Currency" xfId="2"/>
    <cellStyle name="Currency [0]" xfId="3"/>
    <cellStyle name="Normal" xfId="0" builtinId="0"/>
    <cellStyle name="Percent" xfId="1"/>
  </cellStyles>
  <dxfs count="36">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
      <alignment horizontal="general"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AH38" totalsRowShown="0" headerRowDxfId="35" dataDxfId="34">
  <autoFilter ref="A1:AH38"/>
  <sortState ref="A2:AH38">
    <sortCondition ref="C1:C38"/>
  </sortState>
  <tableColumns count="34">
    <tableColumn id="1" name="Last Registration Date (GMT-05:00) Eastern [US &amp; Canada]" dataDxfId="33"/>
    <tableColumn id="2" name="First Name" dataDxfId="32"/>
    <tableColumn id="3" name="Last Name" dataDxfId="31"/>
    <tableColumn id="4" name="Email Address" dataDxfId="30"/>
    <tableColumn id="5" name="NEA Affiliate" dataDxfId="29"/>
    <tableColumn id="6" name="Please select your pronoun" dataDxfId="28"/>
    <tableColumn id="7" name="Registration Type" dataDxfId="27"/>
    <tableColumn id="8" name="Do you need a hotel room? " dataDxfId="26"/>
    <tableColumn id="9" name="Check-In Date" dataDxfId="25"/>
    <tableColumn id="10" name="Check-Out Date" dataDxfId="24"/>
    <tableColumn id="11" name="Hotel Comments:" dataDxfId="23"/>
    <tableColumn id="12" name="Dietary Restrictions/Allergies " dataDxfId="22"/>
    <tableColumn id="13" name="Pursuant to the Americans with Disabilities Act, do you require specific aids or services?" dataDxfId="21"/>
    <tableColumn id="14" name="NEA will reimburse your employer (state, local association or UniServ Council) your travel expenses. Hotel and airfare will be direct billed and paid by NEA. Contact your state, local, or UniServ Council on your reimbursement process. " dataDxfId="20"/>
    <tableColumn id="15" name="Full employer name (local association or UniServ Council. No abbreviations):" dataDxfId="19"/>
    <tableColumn id="16" name="Employer contact first and last name (person to contact if we need a W9):" dataDxfId="18"/>
    <tableColumn id="17" name="Employer contact email address (email to contact if we need a W9):" dataDxfId="17"/>
    <tableColumn id="18" name="Local Association (Not Listed)" dataDxfId="16"/>
    <tableColumn id="19" name="Mobile Phone Number" dataDxfId="15"/>
    <tableColumn id="20" name="Emergency Contact Name" dataDxfId="14"/>
    <tableColumn id="21" name="Emergency Contact Cell Phone" dataDxfId="13"/>
    <tableColumn id="22" name="Full Name" dataDxfId="12"/>
    <tableColumn id="23" name="Home Address" dataDxfId="11"/>
    <tableColumn id="24" name="Home Address 1" dataDxfId="10"/>
    <tableColumn id="25" name="Home City" dataDxfId="9"/>
    <tableColumn id="26" name="Home State/Prov." dataDxfId="8"/>
    <tableColumn id="27" name="Home State/Prov. Code" dataDxfId="7"/>
    <tableColumn id="28" name="Home ZIP/Postal Code" dataDxfId="6"/>
    <tableColumn id="29" name="What is your Race/Ethnicity?" dataDxfId="5"/>
    <tableColumn id="30" name="What is your sexual orientation?" dataDxfId="4"/>
    <tableColumn id="31" name="Please select your gender identity" dataDxfId="3"/>
    <tableColumn id="32" name="What is your age range?" dataDxfId="2"/>
    <tableColumn id="33" name="What is your career experience?" dataDxfId="1"/>
    <tableColumn id="34" name="Invitee Status"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s://app.cvent.com/subscribers/events2/Invitee/InviteeDetails?evtstub=6991f784-6cac-4414-abd5-9c60c0cf0e12&amp;inviteestub=6b19cddf-f65b-43b7-be8b-e9e48a64f51a" TargetMode="External"/><Relationship Id="rId18" Type="http://schemas.openxmlformats.org/officeDocument/2006/relationships/hyperlink" Target="https://app.cvent.com/subscribers/events2/Invitee/InviteeDetails?evtstub=6991f784-6cac-4414-abd5-9c60c0cf0e12&amp;inviteestub=5d80d4bd-394b-4b62-9b62-02a1b2104c3b" TargetMode="External"/><Relationship Id="rId26" Type="http://schemas.openxmlformats.org/officeDocument/2006/relationships/hyperlink" Target="https://app.cvent.com/subscribers/events2/Invitee/InviteeDetails?evtstub=6991f784-6cac-4414-abd5-9c60c0cf0e12&amp;inviteestub=200bd65a-3d2d-4c2a-bf7c-072917d8828c" TargetMode="External"/><Relationship Id="rId21" Type="http://schemas.openxmlformats.org/officeDocument/2006/relationships/hyperlink" Target="https://app.cvent.com/subscribers/events2/Invitee/InviteeDetails?evtstub=6991f784-6cac-4414-abd5-9c60c0cf0e12&amp;inviteestub=19b6592d-1e0b-4766-81b2-a037c36d043d" TargetMode="External"/><Relationship Id="rId34" Type="http://schemas.openxmlformats.org/officeDocument/2006/relationships/hyperlink" Target="https://app.cvent.com/subscribers/events2/Invitee/InviteeDetails?evtstub=6991f784-6cac-4414-abd5-9c60c0cf0e12&amp;inviteestub=de18a6a5-6457-454c-acad-a3492c3a98d0" TargetMode="External"/><Relationship Id="rId7" Type="http://schemas.openxmlformats.org/officeDocument/2006/relationships/hyperlink" Target="https://app.cvent.com/subscribers/events2/Invitee/InviteeDetails?evtstub=6991f784-6cac-4414-abd5-9c60c0cf0e12&amp;inviteestub=3b4bca80-4117-42f5-b0b3-494c5f1e5f29" TargetMode="External"/><Relationship Id="rId12" Type="http://schemas.openxmlformats.org/officeDocument/2006/relationships/hyperlink" Target="https://app.cvent.com/subscribers/events2/Invitee/InviteeDetails?evtstub=6991f784-6cac-4414-abd5-9c60c0cf0e12&amp;inviteestub=9cfa88b7-99d3-4f91-b408-ec51d5200bdf" TargetMode="External"/><Relationship Id="rId17" Type="http://schemas.openxmlformats.org/officeDocument/2006/relationships/hyperlink" Target="https://app.cvent.com/subscribers/events2/Invitee/InviteeDetails?evtstub=6991f784-6cac-4414-abd5-9c60c0cf0e12&amp;inviteestub=5513a02f-0d96-42b1-b6d6-3264071e4fb0" TargetMode="External"/><Relationship Id="rId25" Type="http://schemas.openxmlformats.org/officeDocument/2006/relationships/hyperlink" Target="https://app.cvent.com/subscribers/events2/Invitee/InviteeDetails?evtstub=6991f784-6cac-4414-abd5-9c60c0cf0e12&amp;inviteestub=f2a737f1-7908-480b-9b60-c69ca8c36a3c" TargetMode="External"/><Relationship Id="rId33" Type="http://schemas.openxmlformats.org/officeDocument/2006/relationships/hyperlink" Target="https://app.cvent.com/subscribers/events2/Invitee/InviteeDetails?evtstub=6991f784-6cac-4414-abd5-9c60c0cf0e12&amp;inviteestub=61fa0dd3-a05a-4f7d-bef3-d010506a3e6e" TargetMode="External"/><Relationship Id="rId38" Type="http://schemas.openxmlformats.org/officeDocument/2006/relationships/table" Target="../tables/table1.xml"/><Relationship Id="rId2" Type="http://schemas.openxmlformats.org/officeDocument/2006/relationships/hyperlink" Target="https://app.cvent.com/subscribers/events2/Invitee/InviteeDetails?evtstub=6991f784-6cac-4414-abd5-9c60c0cf0e12&amp;inviteestub=0db54943-9928-4a59-9c9b-f4bd63780006" TargetMode="External"/><Relationship Id="rId16" Type="http://schemas.openxmlformats.org/officeDocument/2006/relationships/hyperlink" Target="https://app.cvent.com/subscribers/events2/Invitee/InviteeDetails?evtstub=6991f784-6cac-4414-abd5-9c60c0cf0e12&amp;inviteestub=efcb88d1-5f06-44dc-a978-9ea8dc7a8806" TargetMode="External"/><Relationship Id="rId20" Type="http://schemas.openxmlformats.org/officeDocument/2006/relationships/hyperlink" Target="https://app.cvent.com/subscribers/events2/Invitee/InviteeDetails?evtstub=6991f784-6cac-4414-abd5-9c60c0cf0e12&amp;inviteestub=20c47e79-3265-4bb2-a69f-2fbb09a18ef5" TargetMode="External"/><Relationship Id="rId29" Type="http://schemas.openxmlformats.org/officeDocument/2006/relationships/hyperlink" Target="https://app.cvent.com/subscribers/events2/Invitee/InviteeDetails?evtstub=6991f784-6cac-4414-abd5-9c60c0cf0e12&amp;inviteestub=9e5b4396-35aa-4968-a8c1-bbc59acecc62" TargetMode="External"/><Relationship Id="rId1" Type="http://schemas.openxmlformats.org/officeDocument/2006/relationships/hyperlink" Target="https://app.cvent.com/subscribers/events2/Invitee/InviteeDetails?evtstub=6991f784-6cac-4414-abd5-9c60c0cf0e12&amp;inviteestub=7bc84328-a739-489a-9204-6bd716f1360e" TargetMode="External"/><Relationship Id="rId6" Type="http://schemas.openxmlformats.org/officeDocument/2006/relationships/hyperlink" Target="https://app.cvent.com/subscribers/events2/Invitee/InviteeDetails?evtstub=6991f784-6cac-4414-abd5-9c60c0cf0e12&amp;inviteestub=5b4ddd93-0aff-41f8-9288-2df10a6ee3d9" TargetMode="External"/><Relationship Id="rId11" Type="http://schemas.openxmlformats.org/officeDocument/2006/relationships/hyperlink" Target="https://app.cvent.com/subscribers/events2/Invitee/InviteeDetails?evtstub=6991f784-6cac-4414-abd5-9c60c0cf0e12&amp;inviteestub=23949c6e-5e86-4bf7-a602-f692a52cbed4" TargetMode="External"/><Relationship Id="rId24" Type="http://schemas.openxmlformats.org/officeDocument/2006/relationships/hyperlink" Target="https://app.cvent.com/subscribers/events2/Invitee/InviteeDetails?evtstub=6991f784-6cac-4414-abd5-9c60c0cf0e12&amp;inviteestub=4049823a-6cb8-400e-a650-38a4fcff7892" TargetMode="External"/><Relationship Id="rId32" Type="http://schemas.openxmlformats.org/officeDocument/2006/relationships/hyperlink" Target="https://app.cvent.com/subscribers/events2/Invitee/InviteeDetails?evtstub=6991f784-6cac-4414-abd5-9c60c0cf0e12&amp;inviteestub=baa0e8c8-19cc-4853-a4d2-11cd2934ebb6" TargetMode="External"/><Relationship Id="rId37" Type="http://schemas.openxmlformats.org/officeDocument/2006/relationships/hyperlink" Target="https://app.cvent.com/subscribers/events2/Invitee/InviteeDetails?evtstub=6991f784-6cac-4414-abd5-9c60c0cf0e12&amp;inviteestub=b367f055-7558-4db2-9beb-75555c447e91" TargetMode="External"/><Relationship Id="rId5" Type="http://schemas.openxmlformats.org/officeDocument/2006/relationships/hyperlink" Target="https://app.cvent.com/subscribers/events2/Invitee/InviteeDetails?evtstub=6991f784-6cac-4414-abd5-9c60c0cf0e12&amp;inviteestub=8478db5c-898c-4fb3-9dc3-d9bd660203f5" TargetMode="External"/><Relationship Id="rId15" Type="http://schemas.openxmlformats.org/officeDocument/2006/relationships/hyperlink" Target="https://app.cvent.com/subscribers/events2/Invitee/InviteeDetails?evtstub=6991f784-6cac-4414-abd5-9c60c0cf0e12&amp;inviteestub=78ad32e6-31dc-4b16-812e-64ee1b001d18" TargetMode="External"/><Relationship Id="rId23" Type="http://schemas.openxmlformats.org/officeDocument/2006/relationships/hyperlink" Target="https://app.cvent.com/subscribers/events2/Invitee/InviteeDetails?evtstub=6991f784-6cac-4414-abd5-9c60c0cf0e12&amp;inviteestub=0a898b66-1d4e-4b66-97c9-66d0e9518873" TargetMode="External"/><Relationship Id="rId28" Type="http://schemas.openxmlformats.org/officeDocument/2006/relationships/hyperlink" Target="https://app.cvent.com/subscribers/events2/Invitee/InviteeDetails?evtstub=6991f784-6cac-4414-abd5-9c60c0cf0e12&amp;inviteestub=5fa70bde-8068-4532-8b57-15374fd89825" TargetMode="External"/><Relationship Id="rId36" Type="http://schemas.openxmlformats.org/officeDocument/2006/relationships/hyperlink" Target="https://app.cvent.com/subscribers/events2/Invitee/InviteeDetails?evtstub=6991f784-6cac-4414-abd5-9c60c0cf0e12&amp;inviteestub=99f25856-b590-4e94-8ae6-181177988228" TargetMode="External"/><Relationship Id="rId10" Type="http://schemas.openxmlformats.org/officeDocument/2006/relationships/hyperlink" Target="https://app.cvent.com/subscribers/events2/Invitee/InviteeDetails?evtstub=6991f784-6cac-4414-abd5-9c60c0cf0e12&amp;inviteestub=097f3d13-229f-46fc-8a85-0734d02e3c2a" TargetMode="External"/><Relationship Id="rId19" Type="http://schemas.openxmlformats.org/officeDocument/2006/relationships/hyperlink" Target="https://app.cvent.com/subscribers/events2/Invitee/InviteeDetails?evtstub=6991f784-6cac-4414-abd5-9c60c0cf0e12&amp;inviteestub=97d22e3a-9422-45e5-8f57-12458d0d2b8b" TargetMode="External"/><Relationship Id="rId31" Type="http://schemas.openxmlformats.org/officeDocument/2006/relationships/hyperlink" Target="https://app.cvent.com/subscribers/events2/Invitee/InviteeDetails?evtstub=6991f784-6cac-4414-abd5-9c60c0cf0e12&amp;inviteestub=a87e72aa-9453-4b8c-ba51-46eca2869f3e" TargetMode="External"/><Relationship Id="rId4" Type="http://schemas.openxmlformats.org/officeDocument/2006/relationships/hyperlink" Target="https://app.cvent.com/subscribers/events2/Invitee/InviteeDetails?evtstub=6991f784-6cac-4414-abd5-9c60c0cf0e12&amp;inviteestub=7d03ef8d-ca0a-4169-8993-cb1847f6bf05" TargetMode="External"/><Relationship Id="rId9" Type="http://schemas.openxmlformats.org/officeDocument/2006/relationships/hyperlink" Target="https://app.cvent.com/subscribers/events2/Invitee/InviteeDetails?evtstub=6991f784-6cac-4414-abd5-9c60c0cf0e12&amp;inviteestub=f550296d-201f-424c-8e46-6e09f2d029d1" TargetMode="External"/><Relationship Id="rId14" Type="http://schemas.openxmlformats.org/officeDocument/2006/relationships/hyperlink" Target="https://app.cvent.com/subscribers/events2/Invitee/InviteeDetails?evtstub=6991f784-6cac-4414-abd5-9c60c0cf0e12&amp;inviteestub=6a429b45-c305-4e5f-9890-e37f24612b06" TargetMode="External"/><Relationship Id="rId22" Type="http://schemas.openxmlformats.org/officeDocument/2006/relationships/hyperlink" Target="https://app.cvent.com/subscribers/events2/Invitee/InviteeDetails?evtstub=6991f784-6cac-4414-abd5-9c60c0cf0e12&amp;inviteestub=41504009-6f74-4618-957b-8b337b8a9361" TargetMode="External"/><Relationship Id="rId27" Type="http://schemas.openxmlformats.org/officeDocument/2006/relationships/hyperlink" Target="https://app.cvent.com/subscribers/events2/Invitee/InviteeDetails?evtstub=6991f784-6cac-4414-abd5-9c60c0cf0e12&amp;inviteestub=b932da7c-273d-4bd7-9c9b-65e77d6bcc61" TargetMode="External"/><Relationship Id="rId30" Type="http://schemas.openxmlformats.org/officeDocument/2006/relationships/hyperlink" Target="https://app.cvent.com/subscribers/events2/Invitee/InviteeDetails?evtstub=6991f784-6cac-4414-abd5-9c60c0cf0e12&amp;inviteestub=a4cac95b-cc3b-4d94-bc3a-c09247538b78" TargetMode="External"/><Relationship Id="rId35" Type="http://schemas.openxmlformats.org/officeDocument/2006/relationships/hyperlink" Target="https://app.cvent.com/subscribers/events2/Invitee/InviteeDetails?evtstub=6991f784-6cac-4414-abd5-9c60c0cf0e12&amp;inviteestub=ffe1eca4-a27b-4752-9e84-26ca02144637" TargetMode="External"/><Relationship Id="rId8" Type="http://schemas.openxmlformats.org/officeDocument/2006/relationships/hyperlink" Target="https://app.cvent.com/subscribers/events2/Invitee/InviteeDetails?evtstub=6991f784-6cac-4414-abd5-9c60c0cf0e12&amp;inviteestub=461079be-cd5c-42de-ac0d-c0602ae65f69" TargetMode="External"/><Relationship Id="rId3" Type="http://schemas.openxmlformats.org/officeDocument/2006/relationships/hyperlink" Target="https://app.cvent.com/subscribers/events2/Invitee/InviteeDetails?evtstub=6991f784-6cac-4414-abd5-9c60c0cf0e12&amp;inviteestub=b2e9d187-9a6c-4b3f-ac48-328a1058d0a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38"/>
  <sheetViews>
    <sheetView tabSelected="1" topLeftCell="A4" workbookViewId="0">
      <selection activeCell="D10" sqref="D10"/>
    </sheetView>
  </sheetViews>
  <sheetFormatPr defaultColWidth="18.54296875" defaultRowHeight="12.5" x14ac:dyDescent="0.25"/>
  <cols>
    <col min="1" max="3" width="18.54296875" style="2"/>
    <col min="4" max="4" width="31.81640625" style="2" customWidth="1"/>
    <col min="5" max="16384" width="18.54296875" style="2"/>
  </cols>
  <sheetData>
    <row r="1" spans="1:34" ht="17" x14ac:dyDescent="0.25">
      <c r="A1" s="1" t="s">
        <v>482</v>
      </c>
      <c r="B1" s="1" t="s">
        <v>483</v>
      </c>
      <c r="C1" s="1" t="s">
        <v>484</v>
      </c>
      <c r="D1" s="1" t="s">
        <v>485</v>
      </c>
      <c r="E1" s="1" t="s">
        <v>486</v>
      </c>
      <c r="F1" s="1" t="s">
        <v>487</v>
      </c>
      <c r="G1" s="1" t="s">
        <v>488</v>
      </c>
      <c r="H1" s="1" t="s">
        <v>489</v>
      </c>
      <c r="I1" s="1" t="s">
        <v>490</v>
      </c>
      <c r="J1" s="1" t="s">
        <v>491</v>
      </c>
      <c r="K1" s="1" t="s">
        <v>492</v>
      </c>
      <c r="L1" s="1" t="s">
        <v>493</v>
      </c>
      <c r="M1" s="1" t="s">
        <v>494</v>
      </c>
      <c r="N1" s="1" t="s">
        <v>495</v>
      </c>
      <c r="O1" s="1" t="s">
        <v>496</v>
      </c>
      <c r="P1" s="1" t="s">
        <v>497</v>
      </c>
      <c r="Q1" s="1" t="s">
        <v>498</v>
      </c>
      <c r="R1" s="1" t="s">
        <v>499</v>
      </c>
      <c r="S1" s="1" t="s">
        <v>500</v>
      </c>
      <c r="T1" s="1" t="s">
        <v>501</v>
      </c>
      <c r="U1" s="1" t="s">
        <v>502</v>
      </c>
      <c r="V1" s="1" t="s">
        <v>503</v>
      </c>
      <c r="W1" s="1" t="s">
        <v>504</v>
      </c>
      <c r="X1" s="1" t="s">
        <v>505</v>
      </c>
      <c r="Y1" s="1" t="s">
        <v>506</v>
      </c>
      <c r="Z1" s="1" t="s">
        <v>507</v>
      </c>
      <c r="AA1" s="1" t="s">
        <v>508</v>
      </c>
      <c r="AB1" s="1" t="s">
        <v>509</v>
      </c>
      <c r="AC1" s="1" t="s">
        <v>510</v>
      </c>
      <c r="AD1" s="1" t="s">
        <v>511</v>
      </c>
      <c r="AE1" s="1" t="s">
        <v>512</v>
      </c>
      <c r="AF1" s="1" t="s">
        <v>513</v>
      </c>
      <c r="AG1" s="1" t="s">
        <v>514</v>
      </c>
      <c r="AH1" s="1" t="s">
        <v>515</v>
      </c>
    </row>
    <row r="2" spans="1:34" ht="15.5" x14ac:dyDescent="0.35">
      <c r="A2" s="3">
        <f>DATE(2023,2,1)+TIME(11,14,34)</f>
        <v>44958.468449074076</v>
      </c>
      <c r="B2" s="4" t="s">
        <v>0</v>
      </c>
      <c r="C2" s="4" t="s">
        <v>1</v>
      </c>
      <c r="D2" s="4" t="s">
        <v>2</v>
      </c>
      <c r="E2" s="4" t="s">
        <v>3</v>
      </c>
      <c r="F2" s="4" t="s">
        <v>4</v>
      </c>
      <c r="G2" s="4" t="s">
        <v>5</v>
      </c>
      <c r="H2" s="4" t="s">
        <v>6</v>
      </c>
      <c r="I2" s="5">
        <f>DATE(2023,4,3)</f>
        <v>45019</v>
      </c>
      <c r="J2" s="5">
        <f>DATE(2023,4,6)</f>
        <v>45022</v>
      </c>
      <c r="K2" s="4"/>
      <c r="L2" s="4"/>
      <c r="M2" s="4" t="s">
        <v>7</v>
      </c>
      <c r="N2" s="4" t="s">
        <v>8</v>
      </c>
      <c r="O2" s="4"/>
      <c r="P2" s="4"/>
      <c r="Q2" s="4"/>
      <c r="R2" s="4" t="s">
        <v>9</v>
      </c>
      <c r="S2" s="4" t="s">
        <v>10</v>
      </c>
      <c r="T2" s="4" t="s">
        <v>11</v>
      </c>
      <c r="U2" s="4" t="s">
        <v>12</v>
      </c>
      <c r="V2" s="6" t="s">
        <v>13</v>
      </c>
      <c r="W2" s="4" t="s">
        <v>14</v>
      </c>
      <c r="X2" s="4" t="s">
        <v>14</v>
      </c>
      <c r="Y2" s="4" t="s">
        <v>15</v>
      </c>
      <c r="Z2" s="4" t="s">
        <v>16</v>
      </c>
      <c r="AA2" s="4" t="s">
        <v>17</v>
      </c>
      <c r="AB2" s="4" t="s">
        <v>18</v>
      </c>
      <c r="AC2" s="4" t="s">
        <v>19</v>
      </c>
      <c r="AD2" s="4" t="s">
        <v>20</v>
      </c>
      <c r="AE2" s="4" t="s">
        <v>21</v>
      </c>
      <c r="AF2" s="4" t="s">
        <v>22</v>
      </c>
      <c r="AG2" s="4" t="s">
        <v>23</v>
      </c>
      <c r="AH2" s="4" t="s">
        <v>24</v>
      </c>
    </row>
    <row r="3" spans="1:34" ht="15.5" x14ac:dyDescent="0.35">
      <c r="A3" s="7">
        <f>DATE(2023,2,1)+TIME(1,18,41)</f>
        <v>44958.0546412037</v>
      </c>
      <c r="B3" s="8" t="s">
        <v>25</v>
      </c>
      <c r="C3" s="8" t="s">
        <v>26</v>
      </c>
      <c r="D3" s="8" t="s">
        <v>27</v>
      </c>
      <c r="E3" s="8" t="s">
        <v>28</v>
      </c>
      <c r="F3" s="8" t="s">
        <v>29</v>
      </c>
      <c r="G3" s="8" t="s">
        <v>5</v>
      </c>
      <c r="H3" s="8" t="s">
        <v>6</v>
      </c>
      <c r="I3" s="9">
        <f>DATE(2023,4,3)</f>
        <v>45019</v>
      </c>
      <c r="J3" s="9">
        <f>DATE(2023,4,7)</f>
        <v>45023</v>
      </c>
      <c r="K3" s="8"/>
      <c r="L3" s="8"/>
      <c r="M3" s="8" t="s">
        <v>7</v>
      </c>
      <c r="N3" s="8" t="s">
        <v>8</v>
      </c>
      <c r="O3" s="8"/>
      <c r="P3" s="8"/>
      <c r="Q3" s="8"/>
      <c r="R3" s="8"/>
      <c r="S3" s="8" t="s">
        <v>30</v>
      </c>
      <c r="T3" s="8" t="s">
        <v>31</v>
      </c>
      <c r="U3" s="8" t="s">
        <v>32</v>
      </c>
      <c r="V3" s="10" t="s">
        <v>33</v>
      </c>
      <c r="W3" s="8" t="s">
        <v>34</v>
      </c>
      <c r="X3" s="8" t="s">
        <v>34</v>
      </c>
      <c r="Y3" s="8" t="s">
        <v>35</v>
      </c>
      <c r="Z3" s="8" t="s">
        <v>36</v>
      </c>
      <c r="AA3" s="8" t="s">
        <v>37</v>
      </c>
      <c r="AB3" s="8" t="s">
        <v>38</v>
      </c>
      <c r="AC3" s="8" t="s">
        <v>19</v>
      </c>
      <c r="AD3" s="8" t="s">
        <v>20</v>
      </c>
      <c r="AE3" s="8" t="s">
        <v>39</v>
      </c>
      <c r="AF3" s="8" t="s">
        <v>40</v>
      </c>
      <c r="AG3" s="8" t="s">
        <v>23</v>
      </c>
      <c r="AH3" s="8" t="s">
        <v>24</v>
      </c>
    </row>
    <row r="4" spans="1:34" ht="15.5" x14ac:dyDescent="0.35">
      <c r="A4" s="3">
        <f>DATE(2023,3,20)+TIME(13,52,47)</f>
        <v>45005.578321759262</v>
      </c>
      <c r="B4" s="4" t="s">
        <v>41</v>
      </c>
      <c r="C4" s="4" t="s">
        <v>42</v>
      </c>
      <c r="D4" s="4" t="s">
        <v>43</v>
      </c>
      <c r="E4" s="4" t="s">
        <v>44</v>
      </c>
      <c r="F4" s="4" t="s">
        <v>29</v>
      </c>
      <c r="G4" s="4" t="s">
        <v>5</v>
      </c>
      <c r="H4" s="4" t="s">
        <v>6</v>
      </c>
      <c r="I4" s="5">
        <f>DATE(2023,4,3)</f>
        <v>45019</v>
      </c>
      <c r="J4" s="5">
        <f>DATE(2023,4,6)</f>
        <v>45022</v>
      </c>
      <c r="K4" s="4"/>
      <c r="L4" s="4" t="s">
        <v>45</v>
      </c>
      <c r="M4" s="4" t="s">
        <v>7</v>
      </c>
      <c r="N4" s="4" t="s">
        <v>46</v>
      </c>
      <c r="O4" s="4"/>
      <c r="P4" s="4"/>
      <c r="Q4" s="4"/>
      <c r="R4" s="4"/>
      <c r="S4" s="4" t="s">
        <v>47</v>
      </c>
      <c r="T4" s="4" t="s">
        <v>48</v>
      </c>
      <c r="U4" s="4" t="s">
        <v>49</v>
      </c>
      <c r="V4" s="6" t="s">
        <v>50</v>
      </c>
      <c r="W4" s="4" t="s">
        <v>51</v>
      </c>
      <c r="X4" s="4" t="s">
        <v>51</v>
      </c>
      <c r="Y4" s="4" t="s">
        <v>52</v>
      </c>
      <c r="Z4" s="4" t="s">
        <v>53</v>
      </c>
      <c r="AA4" s="4" t="s">
        <v>54</v>
      </c>
      <c r="AB4" s="4" t="s">
        <v>55</v>
      </c>
      <c r="AC4" s="4" t="s">
        <v>56</v>
      </c>
      <c r="AD4" s="4" t="s">
        <v>20</v>
      </c>
      <c r="AE4" s="4" t="s">
        <v>39</v>
      </c>
      <c r="AF4" s="4" t="s">
        <v>57</v>
      </c>
      <c r="AG4" s="4" t="s">
        <v>58</v>
      </c>
      <c r="AH4" s="4" t="s">
        <v>24</v>
      </c>
    </row>
    <row r="5" spans="1:34" ht="15.5" x14ac:dyDescent="0.35">
      <c r="A5" s="7">
        <f>DATE(2023,1,31)+TIME(17,58,2)</f>
        <v>44957.74863425926</v>
      </c>
      <c r="B5" s="8" t="s">
        <v>59</v>
      </c>
      <c r="C5" s="8" t="s">
        <v>60</v>
      </c>
      <c r="D5" s="8" t="s">
        <v>61</v>
      </c>
      <c r="E5" s="8" t="s">
        <v>28</v>
      </c>
      <c r="F5" s="8" t="s">
        <v>4</v>
      </c>
      <c r="G5" s="8" t="s">
        <v>5</v>
      </c>
      <c r="H5" s="8" t="s">
        <v>6</v>
      </c>
      <c r="I5" s="9">
        <f>DATE(2023,4,3)</f>
        <v>45019</v>
      </c>
      <c r="J5" s="9">
        <f>DATE(2023,4,6)</f>
        <v>45022</v>
      </c>
      <c r="K5" s="8"/>
      <c r="L5" s="8"/>
      <c r="M5" s="8" t="s">
        <v>7</v>
      </c>
      <c r="N5" s="8" t="s">
        <v>8</v>
      </c>
      <c r="O5" s="8"/>
      <c r="P5" s="8"/>
      <c r="Q5" s="8"/>
      <c r="R5" s="8" t="s">
        <v>7</v>
      </c>
      <c r="S5" s="8" t="s">
        <v>62</v>
      </c>
      <c r="T5" s="8" t="s">
        <v>63</v>
      </c>
      <c r="U5" s="8" t="s">
        <v>64</v>
      </c>
      <c r="V5" s="10" t="s">
        <v>65</v>
      </c>
      <c r="W5" s="8" t="s">
        <v>66</v>
      </c>
      <c r="X5" s="8" t="s">
        <v>66</v>
      </c>
      <c r="Y5" s="8" t="s">
        <v>67</v>
      </c>
      <c r="Z5" s="8" t="s">
        <v>36</v>
      </c>
      <c r="AA5" s="8" t="s">
        <v>37</v>
      </c>
      <c r="AB5" s="8" t="s">
        <v>68</v>
      </c>
      <c r="AC5" s="8" t="s">
        <v>56</v>
      </c>
      <c r="AD5" s="8" t="s">
        <v>69</v>
      </c>
      <c r="AE5" s="8" t="s">
        <v>21</v>
      </c>
      <c r="AF5" s="8" t="s">
        <v>70</v>
      </c>
      <c r="AG5" s="8" t="s">
        <v>23</v>
      </c>
      <c r="AH5" s="8" t="s">
        <v>24</v>
      </c>
    </row>
    <row r="6" spans="1:34" ht="15.5" x14ac:dyDescent="0.35">
      <c r="A6" s="3">
        <f>DATE(2023,2,6)+TIME(14,43,18)</f>
        <v>44963.613402777781</v>
      </c>
      <c r="B6" s="4" t="s">
        <v>71</v>
      </c>
      <c r="C6" s="4" t="s">
        <v>72</v>
      </c>
      <c r="D6" s="4" t="s">
        <v>73</v>
      </c>
      <c r="E6" s="4" t="s">
        <v>44</v>
      </c>
      <c r="F6" s="4" t="s">
        <v>4</v>
      </c>
      <c r="G6" s="4" t="s">
        <v>5</v>
      </c>
      <c r="H6" s="4" t="s">
        <v>74</v>
      </c>
      <c r="I6" s="5"/>
      <c r="J6" s="5"/>
      <c r="K6" s="4"/>
      <c r="L6" s="4"/>
      <c r="M6" s="4" t="s">
        <v>7</v>
      </c>
      <c r="N6" s="4" t="s">
        <v>8</v>
      </c>
      <c r="O6" s="4"/>
      <c r="P6" s="4"/>
      <c r="Q6" s="4"/>
      <c r="R6" s="4"/>
      <c r="S6" s="4" t="s">
        <v>75</v>
      </c>
      <c r="T6" s="4" t="s">
        <v>76</v>
      </c>
      <c r="U6" s="4" t="s">
        <v>77</v>
      </c>
      <c r="V6" s="6" t="s">
        <v>78</v>
      </c>
      <c r="W6" s="4" t="s">
        <v>79</v>
      </c>
      <c r="X6" s="4" t="s">
        <v>80</v>
      </c>
      <c r="Y6" s="4" t="s">
        <v>81</v>
      </c>
      <c r="Z6" s="4" t="s">
        <v>53</v>
      </c>
      <c r="AA6" s="4" t="s">
        <v>54</v>
      </c>
      <c r="AB6" s="4" t="s">
        <v>82</v>
      </c>
      <c r="AC6" s="4" t="s">
        <v>83</v>
      </c>
      <c r="AD6" s="4"/>
      <c r="AE6" s="4" t="s">
        <v>21</v>
      </c>
      <c r="AF6" s="4" t="s">
        <v>70</v>
      </c>
      <c r="AG6" s="4" t="s">
        <v>58</v>
      </c>
      <c r="AH6" s="4" t="s">
        <v>24</v>
      </c>
    </row>
    <row r="7" spans="1:34" ht="15.5" x14ac:dyDescent="0.35">
      <c r="A7" s="7">
        <f>DATE(2023,1,20)+TIME(10,23,4)</f>
        <v>44946.432685185187</v>
      </c>
      <c r="B7" s="8" t="s">
        <v>84</v>
      </c>
      <c r="C7" s="8" t="s">
        <v>85</v>
      </c>
      <c r="D7" s="8" t="s">
        <v>86</v>
      </c>
      <c r="E7" s="8" t="s">
        <v>87</v>
      </c>
      <c r="F7" s="8" t="s">
        <v>4</v>
      </c>
      <c r="G7" s="8" t="s">
        <v>5</v>
      </c>
      <c r="H7" s="8" t="s">
        <v>6</v>
      </c>
      <c r="I7" s="9">
        <f>DATE(2023,4,3)</f>
        <v>45019</v>
      </c>
      <c r="J7" s="9">
        <f>DATE(2023,4,7)</f>
        <v>45023</v>
      </c>
      <c r="K7" s="8"/>
      <c r="L7" s="8" t="s">
        <v>88</v>
      </c>
      <c r="M7" s="8"/>
      <c r="N7" s="8" t="s">
        <v>8</v>
      </c>
      <c r="O7" s="8"/>
      <c r="P7" s="8"/>
      <c r="Q7" s="8"/>
      <c r="R7" s="8"/>
      <c r="S7" s="8" t="s">
        <v>89</v>
      </c>
      <c r="T7" s="8" t="s">
        <v>90</v>
      </c>
      <c r="U7" s="8" t="s">
        <v>91</v>
      </c>
      <c r="V7" s="10" t="s">
        <v>92</v>
      </c>
      <c r="W7" s="8" t="s">
        <v>93</v>
      </c>
      <c r="X7" s="8" t="s">
        <v>93</v>
      </c>
      <c r="Y7" s="8" t="s">
        <v>94</v>
      </c>
      <c r="Z7" s="8" t="s">
        <v>95</v>
      </c>
      <c r="AA7" s="8" t="s">
        <v>96</v>
      </c>
      <c r="AB7" s="8" t="s">
        <v>97</v>
      </c>
      <c r="AC7" s="8" t="s">
        <v>56</v>
      </c>
      <c r="AD7" s="8"/>
      <c r="AE7" s="8" t="s">
        <v>21</v>
      </c>
      <c r="AF7" s="8" t="s">
        <v>70</v>
      </c>
      <c r="AG7" s="8" t="s">
        <v>58</v>
      </c>
      <c r="AH7" s="8" t="s">
        <v>24</v>
      </c>
    </row>
    <row r="8" spans="1:34" ht="15.5" x14ac:dyDescent="0.35">
      <c r="A8" s="3">
        <f>DATE(2023,2,6)+TIME(14,47,30)</f>
        <v>44963.616319444445</v>
      </c>
      <c r="B8" s="4" t="s">
        <v>98</v>
      </c>
      <c r="C8" s="4" t="s">
        <v>99</v>
      </c>
      <c r="D8" s="4" t="s">
        <v>100</v>
      </c>
      <c r="E8" s="4" t="s">
        <v>44</v>
      </c>
      <c r="F8" s="4" t="s">
        <v>29</v>
      </c>
      <c r="G8" s="4" t="s">
        <v>5</v>
      </c>
      <c r="H8" s="4" t="s">
        <v>74</v>
      </c>
      <c r="I8" s="5"/>
      <c r="J8" s="5"/>
      <c r="K8" s="4"/>
      <c r="L8" s="4" t="s">
        <v>101</v>
      </c>
      <c r="M8" s="4" t="s">
        <v>7</v>
      </c>
      <c r="N8" s="4" t="s">
        <v>8</v>
      </c>
      <c r="O8" s="4"/>
      <c r="P8" s="4"/>
      <c r="Q8" s="4"/>
      <c r="R8" s="4"/>
      <c r="S8" s="4" t="s">
        <v>102</v>
      </c>
      <c r="T8" s="4" t="s">
        <v>103</v>
      </c>
      <c r="U8" s="4" t="s">
        <v>104</v>
      </c>
      <c r="V8" s="6" t="s">
        <v>105</v>
      </c>
      <c r="W8" s="4" t="s">
        <v>106</v>
      </c>
      <c r="X8" s="4" t="s">
        <v>106</v>
      </c>
      <c r="Y8" s="4" t="s">
        <v>81</v>
      </c>
      <c r="Z8" s="4" t="s">
        <v>53</v>
      </c>
      <c r="AA8" s="4" t="s">
        <v>54</v>
      </c>
      <c r="AB8" s="4" t="s">
        <v>107</v>
      </c>
      <c r="AC8" s="4" t="s">
        <v>108</v>
      </c>
      <c r="AD8" s="4" t="s">
        <v>20</v>
      </c>
      <c r="AE8" s="4" t="s">
        <v>39</v>
      </c>
      <c r="AF8" s="4" t="s">
        <v>70</v>
      </c>
      <c r="AG8" s="4" t="s">
        <v>58</v>
      </c>
      <c r="AH8" s="4" t="s">
        <v>24</v>
      </c>
    </row>
    <row r="9" spans="1:34" ht="15.5" x14ac:dyDescent="0.35">
      <c r="A9" s="7">
        <f>DATE(2023,3,3)+TIME(14,41,4)</f>
        <v>44988.611851851849</v>
      </c>
      <c r="B9" s="8" t="s">
        <v>109</v>
      </c>
      <c r="C9" s="8" t="s">
        <v>110</v>
      </c>
      <c r="D9" s="8" t="s">
        <v>111</v>
      </c>
      <c r="E9" s="8" t="s">
        <v>44</v>
      </c>
      <c r="F9" s="8" t="s">
        <v>4</v>
      </c>
      <c r="G9" s="8" t="s">
        <v>5</v>
      </c>
      <c r="H9" s="8" t="s">
        <v>74</v>
      </c>
      <c r="I9" s="9"/>
      <c r="J9" s="9"/>
      <c r="K9" s="8" t="s">
        <v>112</v>
      </c>
      <c r="L9" s="8"/>
      <c r="M9" s="8" t="s">
        <v>7</v>
      </c>
      <c r="N9" s="8" t="s">
        <v>46</v>
      </c>
      <c r="O9" s="8"/>
      <c r="P9" s="8"/>
      <c r="Q9" s="8"/>
      <c r="R9" s="8" t="s">
        <v>7</v>
      </c>
      <c r="S9" s="8" t="s">
        <v>113</v>
      </c>
      <c r="T9" s="8" t="s">
        <v>114</v>
      </c>
      <c r="U9" s="8" t="s">
        <v>115</v>
      </c>
      <c r="V9" s="10" t="s">
        <v>116</v>
      </c>
      <c r="W9" s="8" t="s">
        <v>117</v>
      </c>
      <c r="X9" s="8" t="s">
        <v>118</v>
      </c>
      <c r="Y9" s="8" t="s">
        <v>81</v>
      </c>
      <c r="Z9" s="8" t="s">
        <v>53</v>
      </c>
      <c r="AA9" s="8" t="s">
        <v>54</v>
      </c>
      <c r="AB9" s="8" t="s">
        <v>119</v>
      </c>
      <c r="AC9" s="8" t="s">
        <v>120</v>
      </c>
      <c r="AD9" s="8" t="s">
        <v>121</v>
      </c>
      <c r="AE9" s="8" t="s">
        <v>21</v>
      </c>
      <c r="AF9" s="8" t="s">
        <v>70</v>
      </c>
      <c r="AG9" s="8" t="s">
        <v>122</v>
      </c>
      <c r="AH9" s="8" t="s">
        <v>24</v>
      </c>
    </row>
    <row r="10" spans="1:34" ht="15.5" x14ac:dyDescent="0.35">
      <c r="A10" s="7">
        <f>DATE(2023,2,1)+TIME(15,6,30)</f>
        <v>44958.629513888889</v>
      </c>
      <c r="B10" s="8" t="s">
        <v>141</v>
      </c>
      <c r="C10" s="8" t="s">
        <v>124</v>
      </c>
      <c r="D10" s="8" t="s">
        <v>517</v>
      </c>
      <c r="E10" s="8" t="s">
        <v>3</v>
      </c>
      <c r="F10" s="8" t="s">
        <v>4</v>
      </c>
      <c r="G10" s="8" t="s">
        <v>5</v>
      </c>
      <c r="H10" s="8" t="s">
        <v>6</v>
      </c>
      <c r="I10" s="9">
        <f>DATE(2023,4,3)</f>
        <v>45019</v>
      </c>
      <c r="J10" s="9">
        <f>DATE(2023,4,6)</f>
        <v>45022</v>
      </c>
      <c r="K10" s="8"/>
      <c r="L10" s="8"/>
      <c r="M10" s="8" t="s">
        <v>7</v>
      </c>
      <c r="N10" s="8" t="s">
        <v>8</v>
      </c>
      <c r="O10" s="8"/>
      <c r="P10" s="8"/>
      <c r="Q10" s="8"/>
      <c r="R10" s="8"/>
      <c r="S10" s="8" t="s">
        <v>142</v>
      </c>
      <c r="T10" s="8" t="s">
        <v>143</v>
      </c>
      <c r="U10" s="8" t="s">
        <v>144</v>
      </c>
      <c r="V10" s="10" t="s">
        <v>145</v>
      </c>
      <c r="W10" s="8" t="s">
        <v>146</v>
      </c>
      <c r="X10" s="8" t="s">
        <v>146</v>
      </c>
      <c r="Y10" s="8" t="s">
        <v>147</v>
      </c>
      <c r="Z10" s="8" t="s">
        <v>16</v>
      </c>
      <c r="AA10" s="8" t="s">
        <v>17</v>
      </c>
      <c r="AB10" s="8" t="s">
        <v>148</v>
      </c>
      <c r="AC10" s="8" t="s">
        <v>56</v>
      </c>
      <c r="AD10" s="8" t="s">
        <v>20</v>
      </c>
      <c r="AE10" s="8" t="s">
        <v>21</v>
      </c>
      <c r="AF10" s="8" t="s">
        <v>22</v>
      </c>
      <c r="AG10" s="8" t="s">
        <v>23</v>
      </c>
      <c r="AH10" s="8" t="s">
        <v>24</v>
      </c>
    </row>
    <row r="11" spans="1:34" ht="15.5" x14ac:dyDescent="0.35">
      <c r="A11" s="3">
        <f>DATE(2023,1,20)+TIME(13,53,55)</f>
        <v>44946.579108796293</v>
      </c>
      <c r="B11" s="4" t="s">
        <v>123</v>
      </c>
      <c r="C11" s="4" t="s">
        <v>124</v>
      </c>
      <c r="D11" s="4" t="s">
        <v>125</v>
      </c>
      <c r="E11" s="4" t="s">
        <v>126</v>
      </c>
      <c r="F11" s="4" t="s">
        <v>127</v>
      </c>
      <c r="G11" s="4" t="s">
        <v>128</v>
      </c>
      <c r="H11" s="4" t="s">
        <v>6</v>
      </c>
      <c r="I11" s="5">
        <f>DATE(2023,4,2)</f>
        <v>45018</v>
      </c>
      <c r="J11" s="5">
        <f>DATE(2023,4,6)</f>
        <v>45022</v>
      </c>
      <c r="K11" s="4"/>
      <c r="L11" s="4"/>
      <c r="M11" s="4" t="s">
        <v>7</v>
      </c>
      <c r="N11" s="4" t="s">
        <v>8</v>
      </c>
      <c r="O11" s="4"/>
      <c r="P11" s="4"/>
      <c r="Q11" s="4"/>
      <c r="R11" s="4"/>
      <c r="S11" s="4" t="s">
        <v>129</v>
      </c>
      <c r="T11" s="4" t="s">
        <v>130</v>
      </c>
      <c r="U11" s="4" t="s">
        <v>131</v>
      </c>
      <c r="V11" s="6" t="s">
        <v>132</v>
      </c>
      <c r="W11" s="4" t="s">
        <v>133</v>
      </c>
      <c r="X11" s="4" t="s">
        <v>133</v>
      </c>
      <c r="Y11" s="4" t="s">
        <v>134</v>
      </c>
      <c r="Z11" s="4" t="s">
        <v>135</v>
      </c>
      <c r="AA11" s="4" t="s">
        <v>136</v>
      </c>
      <c r="AB11" s="4" t="s">
        <v>137</v>
      </c>
      <c r="AC11" s="4" t="s">
        <v>138</v>
      </c>
      <c r="AD11" s="4" t="s">
        <v>139</v>
      </c>
      <c r="AE11" s="4" t="s">
        <v>140</v>
      </c>
      <c r="AF11" s="4" t="s">
        <v>57</v>
      </c>
      <c r="AG11" s="4" t="s">
        <v>58</v>
      </c>
      <c r="AH11" s="4" t="s">
        <v>24</v>
      </c>
    </row>
    <row r="12" spans="1:34" ht="15.5" x14ac:dyDescent="0.35">
      <c r="A12" s="3">
        <f>DATE(2023,2,9)+TIME(17,16,39)</f>
        <v>44966.719895833332</v>
      </c>
      <c r="B12" s="4" t="s">
        <v>149</v>
      </c>
      <c r="C12" s="4" t="s">
        <v>150</v>
      </c>
      <c r="D12" s="4" t="s">
        <v>151</v>
      </c>
      <c r="E12" s="4" t="s">
        <v>44</v>
      </c>
      <c r="F12" s="4" t="s">
        <v>152</v>
      </c>
      <c r="G12" s="4" t="s">
        <v>5</v>
      </c>
      <c r="H12" s="4" t="s">
        <v>74</v>
      </c>
      <c r="I12" s="5"/>
      <c r="J12" s="5"/>
      <c r="K12" s="4"/>
      <c r="L12" s="4"/>
      <c r="M12" s="4" t="s">
        <v>7</v>
      </c>
      <c r="N12" s="4" t="s">
        <v>8</v>
      </c>
      <c r="O12" s="4"/>
      <c r="P12" s="4"/>
      <c r="Q12" s="4"/>
      <c r="R12" s="4"/>
      <c r="S12" s="4" t="s">
        <v>153</v>
      </c>
      <c r="T12" s="4" t="s">
        <v>154</v>
      </c>
      <c r="U12" s="4" t="s">
        <v>155</v>
      </c>
      <c r="V12" s="6" t="s">
        <v>156</v>
      </c>
      <c r="W12" s="4" t="s">
        <v>157</v>
      </c>
      <c r="X12" s="4" t="s">
        <v>157</v>
      </c>
      <c r="Y12" s="4" t="s">
        <v>158</v>
      </c>
      <c r="Z12" s="4" t="s">
        <v>53</v>
      </c>
      <c r="AA12" s="4" t="s">
        <v>54</v>
      </c>
      <c r="AB12" s="4" t="s">
        <v>159</v>
      </c>
      <c r="AC12" s="4" t="s">
        <v>56</v>
      </c>
      <c r="AD12" s="4" t="s">
        <v>139</v>
      </c>
      <c r="AE12" s="4" t="s">
        <v>21</v>
      </c>
      <c r="AF12" s="4" t="s">
        <v>57</v>
      </c>
      <c r="AG12" s="4" t="s">
        <v>23</v>
      </c>
      <c r="AH12" s="4" t="s">
        <v>24</v>
      </c>
    </row>
    <row r="13" spans="1:34" ht="15.5" x14ac:dyDescent="0.35">
      <c r="A13" s="7">
        <f>DATE(2023,4,3)+TIME(15,52,19)</f>
        <v>45019.66133101852</v>
      </c>
      <c r="B13" s="8" t="s">
        <v>160</v>
      </c>
      <c r="C13" s="8" t="s">
        <v>161</v>
      </c>
      <c r="D13" s="8" t="s">
        <v>162</v>
      </c>
      <c r="E13" s="8" t="s">
        <v>44</v>
      </c>
      <c r="F13" s="8" t="s">
        <v>4</v>
      </c>
      <c r="G13" s="8" t="s">
        <v>5</v>
      </c>
      <c r="H13" s="8" t="s">
        <v>6</v>
      </c>
      <c r="I13" s="9">
        <f>DATE(2023,4,3)</f>
        <v>45019</v>
      </c>
      <c r="J13" s="9">
        <f>DATE(2023,4,6)</f>
        <v>45022</v>
      </c>
      <c r="K13" s="8" t="s">
        <v>163</v>
      </c>
      <c r="L13" s="8"/>
      <c r="M13" s="8" t="s">
        <v>7</v>
      </c>
      <c r="N13" s="8" t="s">
        <v>46</v>
      </c>
      <c r="O13" s="8"/>
      <c r="P13" s="8"/>
      <c r="Q13" s="8"/>
      <c r="R13" s="8"/>
      <c r="S13" s="8" t="s">
        <v>164</v>
      </c>
      <c r="T13" s="8" t="s">
        <v>165</v>
      </c>
      <c r="U13" s="8" t="s">
        <v>166</v>
      </c>
      <c r="V13" s="10" t="s">
        <v>167</v>
      </c>
      <c r="W13" s="8" t="s">
        <v>168</v>
      </c>
      <c r="X13" s="8" t="s">
        <v>168</v>
      </c>
      <c r="Y13" s="8" t="s">
        <v>52</v>
      </c>
      <c r="Z13" s="8" t="s">
        <v>53</v>
      </c>
      <c r="AA13" s="8" t="s">
        <v>54</v>
      </c>
      <c r="AB13" s="8" t="s">
        <v>55</v>
      </c>
      <c r="AC13" s="8" t="s">
        <v>56</v>
      </c>
      <c r="AD13" s="8" t="s">
        <v>20</v>
      </c>
      <c r="AE13" s="8" t="s">
        <v>21</v>
      </c>
      <c r="AF13" s="8" t="s">
        <v>40</v>
      </c>
      <c r="AG13" s="8" t="s">
        <v>58</v>
      </c>
      <c r="AH13" s="8" t="s">
        <v>24</v>
      </c>
    </row>
    <row r="14" spans="1:34" ht="15.5" x14ac:dyDescent="0.35">
      <c r="A14" s="3">
        <f>DATE(2023,2,24)+TIME(13,54,36)</f>
        <v>44981.579583333332</v>
      </c>
      <c r="B14" s="4" t="s">
        <v>169</v>
      </c>
      <c r="C14" s="4" t="s">
        <v>170</v>
      </c>
      <c r="D14" s="4" t="s">
        <v>171</v>
      </c>
      <c r="E14" s="4" t="s">
        <v>172</v>
      </c>
      <c r="F14" s="4" t="s">
        <v>4</v>
      </c>
      <c r="G14" s="4" t="s">
        <v>5</v>
      </c>
      <c r="H14" s="4" t="s">
        <v>6</v>
      </c>
      <c r="I14" s="5">
        <f>DATE(2023,4,3)</f>
        <v>45019</v>
      </c>
      <c r="J14" s="5">
        <f>DATE(2023,4,7)</f>
        <v>45023</v>
      </c>
      <c r="K14" s="4"/>
      <c r="L14" s="4"/>
      <c r="M14" s="4" t="s">
        <v>7</v>
      </c>
      <c r="N14" s="4" t="s">
        <v>46</v>
      </c>
      <c r="O14" s="4"/>
      <c r="P14" s="4"/>
      <c r="Q14" s="4"/>
      <c r="R14" s="4" t="s">
        <v>173</v>
      </c>
      <c r="S14" s="4" t="s">
        <v>174</v>
      </c>
      <c r="T14" s="4" t="s">
        <v>175</v>
      </c>
      <c r="U14" s="4" t="s">
        <v>176</v>
      </c>
      <c r="V14" s="6" t="s">
        <v>177</v>
      </c>
      <c r="W14" s="4" t="s">
        <v>178</v>
      </c>
      <c r="X14" s="4" t="s">
        <v>178</v>
      </c>
      <c r="Y14" s="4" t="s">
        <v>179</v>
      </c>
      <c r="Z14" s="4" t="s">
        <v>180</v>
      </c>
      <c r="AA14" s="4" t="s">
        <v>181</v>
      </c>
      <c r="AB14" s="4" t="s">
        <v>182</v>
      </c>
      <c r="AC14" s="4" t="s">
        <v>83</v>
      </c>
      <c r="AD14" s="4" t="s">
        <v>139</v>
      </c>
      <c r="AE14" s="4" t="s">
        <v>21</v>
      </c>
      <c r="AF14" s="4" t="s">
        <v>70</v>
      </c>
      <c r="AG14" s="4" t="s">
        <v>122</v>
      </c>
      <c r="AH14" s="4" t="s">
        <v>24</v>
      </c>
    </row>
    <row r="15" spans="1:34" ht="15.5" x14ac:dyDescent="0.35">
      <c r="A15" s="7">
        <f>DATE(2023,2,12)+TIME(20,52,19)</f>
        <v>44969.869664351849</v>
      </c>
      <c r="B15" s="8" t="s">
        <v>183</v>
      </c>
      <c r="C15" s="8" t="s">
        <v>184</v>
      </c>
      <c r="D15" s="8" t="s">
        <v>185</v>
      </c>
      <c r="E15" s="8" t="s">
        <v>44</v>
      </c>
      <c r="F15" s="8" t="s">
        <v>29</v>
      </c>
      <c r="G15" s="8" t="s">
        <v>5</v>
      </c>
      <c r="H15" s="8" t="s">
        <v>74</v>
      </c>
      <c r="I15" s="9"/>
      <c r="J15" s="9"/>
      <c r="K15" s="8"/>
      <c r="L15" s="8"/>
      <c r="M15" s="8" t="s">
        <v>7</v>
      </c>
      <c r="N15" s="8" t="s">
        <v>8</v>
      </c>
      <c r="O15" s="8"/>
      <c r="P15" s="8"/>
      <c r="Q15" s="8"/>
      <c r="R15" s="8"/>
      <c r="S15" s="8" t="s">
        <v>186</v>
      </c>
      <c r="T15" s="8" t="s">
        <v>187</v>
      </c>
      <c r="U15" s="8" t="s">
        <v>188</v>
      </c>
      <c r="V15" s="10" t="s">
        <v>189</v>
      </c>
      <c r="W15" s="8" t="s">
        <v>190</v>
      </c>
      <c r="X15" s="8" t="s">
        <v>190</v>
      </c>
      <c r="Y15" s="8" t="s">
        <v>191</v>
      </c>
      <c r="Z15" s="8" t="s">
        <v>53</v>
      </c>
      <c r="AA15" s="8" t="s">
        <v>54</v>
      </c>
      <c r="AB15" s="8" t="s">
        <v>192</v>
      </c>
      <c r="AC15" s="8" t="s">
        <v>56</v>
      </c>
      <c r="AD15" s="8" t="s">
        <v>20</v>
      </c>
      <c r="AE15" s="8" t="s">
        <v>39</v>
      </c>
      <c r="AF15" s="8" t="s">
        <v>40</v>
      </c>
      <c r="AG15" s="8" t="s">
        <v>23</v>
      </c>
      <c r="AH15" s="8" t="s">
        <v>24</v>
      </c>
    </row>
    <row r="16" spans="1:34" ht="15.5" x14ac:dyDescent="0.35">
      <c r="A16" s="3">
        <f>DATE(2023,3,31)+TIME(11,38,21)</f>
        <v>45016.484965277778</v>
      </c>
      <c r="B16" s="4" t="s">
        <v>193</v>
      </c>
      <c r="C16" s="4" t="s">
        <v>194</v>
      </c>
      <c r="D16" s="4" t="s">
        <v>195</v>
      </c>
      <c r="E16" s="4" t="s">
        <v>196</v>
      </c>
      <c r="F16" s="4" t="s">
        <v>29</v>
      </c>
      <c r="G16" s="4" t="s">
        <v>5</v>
      </c>
      <c r="H16" s="4" t="s">
        <v>6</v>
      </c>
      <c r="I16" s="5">
        <f>DATE(2023,4,3)</f>
        <v>45019</v>
      </c>
      <c r="J16" s="5">
        <f>DATE(2023,4,7)</f>
        <v>45023</v>
      </c>
      <c r="K16" s="4"/>
      <c r="L16" s="4" t="s">
        <v>197</v>
      </c>
      <c r="M16" s="4" t="s">
        <v>7</v>
      </c>
      <c r="N16" s="4" t="s">
        <v>46</v>
      </c>
      <c r="O16" s="4"/>
      <c r="P16" s="4"/>
      <c r="Q16" s="4"/>
      <c r="R16" s="4"/>
      <c r="S16" s="4" t="s">
        <v>198</v>
      </c>
      <c r="T16" s="4" t="s">
        <v>199</v>
      </c>
      <c r="U16" s="4" t="s">
        <v>200</v>
      </c>
      <c r="V16" s="6" t="s">
        <v>201</v>
      </c>
      <c r="W16" s="4" t="s">
        <v>202</v>
      </c>
      <c r="X16" s="4" t="s">
        <v>202</v>
      </c>
      <c r="Y16" s="4" t="s">
        <v>203</v>
      </c>
      <c r="Z16" s="4" t="s">
        <v>204</v>
      </c>
      <c r="AA16" s="4" t="s">
        <v>205</v>
      </c>
      <c r="AB16" s="4" t="s">
        <v>206</v>
      </c>
      <c r="AC16" s="4" t="s">
        <v>138</v>
      </c>
      <c r="AD16" s="4" t="s">
        <v>139</v>
      </c>
      <c r="AE16" s="4" t="s">
        <v>39</v>
      </c>
      <c r="AF16" s="4" t="s">
        <v>22</v>
      </c>
      <c r="AG16" s="4" t="s">
        <v>58</v>
      </c>
      <c r="AH16" s="4" t="s">
        <v>24</v>
      </c>
    </row>
    <row r="17" spans="1:34" ht="15.5" x14ac:dyDescent="0.35">
      <c r="A17" s="7">
        <f>DATE(2023,2,6)+TIME(14,44,13)</f>
        <v>44963.614039351851</v>
      </c>
      <c r="B17" s="8" t="s">
        <v>207</v>
      </c>
      <c r="C17" s="8" t="s">
        <v>208</v>
      </c>
      <c r="D17" s="8" t="s">
        <v>209</v>
      </c>
      <c r="E17" s="8" t="s">
        <v>44</v>
      </c>
      <c r="F17" s="8" t="s">
        <v>29</v>
      </c>
      <c r="G17" s="8" t="s">
        <v>5</v>
      </c>
      <c r="H17" s="8" t="s">
        <v>74</v>
      </c>
      <c r="I17" s="9"/>
      <c r="J17" s="9"/>
      <c r="K17" s="8"/>
      <c r="L17" s="8" t="s">
        <v>210</v>
      </c>
      <c r="M17" s="8" t="s">
        <v>7</v>
      </c>
      <c r="N17" s="8" t="s">
        <v>8</v>
      </c>
      <c r="O17" s="8"/>
      <c r="P17" s="8"/>
      <c r="Q17" s="8"/>
      <c r="R17" s="8"/>
      <c r="S17" s="8" t="s">
        <v>211</v>
      </c>
      <c r="T17" s="8" t="s">
        <v>212</v>
      </c>
      <c r="U17" s="8" t="s">
        <v>213</v>
      </c>
      <c r="V17" s="10" t="s">
        <v>214</v>
      </c>
      <c r="W17" s="8" t="s">
        <v>215</v>
      </c>
      <c r="X17" s="8" t="s">
        <v>216</v>
      </c>
      <c r="Y17" s="8" t="s">
        <v>81</v>
      </c>
      <c r="Z17" s="8" t="s">
        <v>53</v>
      </c>
      <c r="AA17" s="8" t="s">
        <v>54</v>
      </c>
      <c r="AB17" s="8" t="s">
        <v>217</v>
      </c>
      <c r="AC17" s="8" t="s">
        <v>56</v>
      </c>
      <c r="AD17" s="8" t="s">
        <v>20</v>
      </c>
      <c r="AE17" s="8" t="s">
        <v>39</v>
      </c>
      <c r="AF17" s="8" t="s">
        <v>218</v>
      </c>
      <c r="AG17" s="8" t="s">
        <v>58</v>
      </c>
      <c r="AH17" s="8" t="s">
        <v>24</v>
      </c>
    </row>
    <row r="18" spans="1:34" ht="15.5" x14ac:dyDescent="0.35">
      <c r="A18" s="3">
        <f>DATE(2023,1,24)+TIME(13,27,32)</f>
        <v>44950.560787037037</v>
      </c>
      <c r="B18" s="4" t="s">
        <v>219</v>
      </c>
      <c r="C18" s="4" t="s">
        <v>220</v>
      </c>
      <c r="D18" s="4" t="s">
        <v>221</v>
      </c>
      <c r="E18" s="4" t="s">
        <v>172</v>
      </c>
      <c r="F18" s="4" t="s">
        <v>29</v>
      </c>
      <c r="G18" s="4" t="s">
        <v>222</v>
      </c>
      <c r="H18" s="4" t="s">
        <v>6</v>
      </c>
      <c r="I18" s="5">
        <f>DATE(2023,4,2)</f>
        <v>45018</v>
      </c>
      <c r="J18" s="5">
        <f>DATE(2023,4,6)</f>
        <v>45022</v>
      </c>
      <c r="K18" s="4"/>
      <c r="L18" s="4"/>
      <c r="M18" s="4" t="s">
        <v>7</v>
      </c>
      <c r="N18" s="4" t="s">
        <v>8</v>
      </c>
      <c r="O18" s="4"/>
      <c r="P18" s="4"/>
      <c r="Q18" s="4"/>
      <c r="R18" s="4"/>
      <c r="S18" s="4" t="s">
        <v>223</v>
      </c>
      <c r="T18" s="4" t="s">
        <v>224</v>
      </c>
      <c r="U18" s="4" t="s">
        <v>225</v>
      </c>
      <c r="V18" s="6" t="s">
        <v>226</v>
      </c>
      <c r="W18" s="4" t="s">
        <v>227</v>
      </c>
      <c r="X18" s="4" t="s">
        <v>227</v>
      </c>
      <c r="Y18" s="4" t="s">
        <v>228</v>
      </c>
      <c r="Z18" s="4" t="s">
        <v>229</v>
      </c>
      <c r="AA18" s="4" t="s">
        <v>230</v>
      </c>
      <c r="AB18" s="4" t="s">
        <v>231</v>
      </c>
      <c r="AC18" s="4" t="s">
        <v>19</v>
      </c>
      <c r="AD18" s="4" t="s">
        <v>20</v>
      </c>
      <c r="AE18" s="4" t="s">
        <v>39</v>
      </c>
      <c r="AF18" s="4" t="s">
        <v>22</v>
      </c>
      <c r="AG18" s="4" t="s">
        <v>23</v>
      </c>
      <c r="AH18" s="4" t="s">
        <v>24</v>
      </c>
    </row>
    <row r="19" spans="1:34" ht="15.5" x14ac:dyDescent="0.35">
      <c r="A19" s="7">
        <f>DATE(2023,1,23)+TIME(22,4,18)</f>
        <v>44949.919652777775</v>
      </c>
      <c r="B19" s="8" t="s">
        <v>232</v>
      </c>
      <c r="C19" s="8" t="s">
        <v>220</v>
      </c>
      <c r="D19" s="8" t="s">
        <v>233</v>
      </c>
      <c r="E19" s="8" t="s">
        <v>172</v>
      </c>
      <c r="F19" s="8" t="s">
        <v>4</v>
      </c>
      <c r="G19" s="8" t="s">
        <v>222</v>
      </c>
      <c r="H19" s="8" t="s">
        <v>6</v>
      </c>
      <c r="I19" s="9">
        <f>DATE(2023,4,2)</f>
        <v>45018</v>
      </c>
      <c r="J19" s="9">
        <f>DATE(2023,4,6)</f>
        <v>45022</v>
      </c>
      <c r="K19" s="8"/>
      <c r="L19" s="8"/>
      <c r="M19" s="8" t="s">
        <v>7</v>
      </c>
      <c r="N19" s="8" t="s">
        <v>8</v>
      </c>
      <c r="O19" s="8"/>
      <c r="P19" s="8"/>
      <c r="Q19" s="8"/>
      <c r="R19" s="8" t="s">
        <v>172</v>
      </c>
      <c r="S19" s="8" t="s">
        <v>234</v>
      </c>
      <c r="T19" s="8" t="s">
        <v>235</v>
      </c>
      <c r="U19" s="8" t="s">
        <v>236</v>
      </c>
      <c r="V19" s="10" t="s">
        <v>237</v>
      </c>
      <c r="W19" s="8" t="s">
        <v>238</v>
      </c>
      <c r="X19" s="8" t="s">
        <v>239</v>
      </c>
      <c r="Y19" s="8" t="s">
        <v>240</v>
      </c>
      <c r="Z19" s="8" t="s">
        <v>241</v>
      </c>
      <c r="AA19" s="8" t="s">
        <v>242</v>
      </c>
      <c r="AB19" s="8" t="s">
        <v>243</v>
      </c>
      <c r="AC19" s="8" t="s">
        <v>244</v>
      </c>
      <c r="AD19" s="8" t="s">
        <v>20</v>
      </c>
      <c r="AE19" s="8" t="s">
        <v>21</v>
      </c>
      <c r="AF19" s="8" t="s">
        <v>22</v>
      </c>
      <c r="AG19" s="8" t="s">
        <v>23</v>
      </c>
      <c r="AH19" s="8" t="s">
        <v>24</v>
      </c>
    </row>
    <row r="20" spans="1:34" ht="15.5" x14ac:dyDescent="0.35">
      <c r="A20" s="3">
        <f>DATE(2023,2,9)+TIME(10,6,10)</f>
        <v>44966.420949074076</v>
      </c>
      <c r="B20" s="4" t="s">
        <v>245</v>
      </c>
      <c r="C20" s="4" t="s">
        <v>246</v>
      </c>
      <c r="D20" s="4" t="s">
        <v>247</v>
      </c>
      <c r="E20" s="4" t="s">
        <v>248</v>
      </c>
      <c r="F20" s="4" t="s">
        <v>29</v>
      </c>
      <c r="G20" s="4" t="s">
        <v>5</v>
      </c>
      <c r="H20" s="4" t="s">
        <v>6</v>
      </c>
      <c r="I20" s="5">
        <f>DATE(2023,4,3)</f>
        <v>45019</v>
      </c>
      <c r="J20" s="5">
        <f>DATE(2023,4,6)</f>
        <v>45022</v>
      </c>
      <c r="K20" s="4"/>
      <c r="L20" s="4"/>
      <c r="M20" s="4" t="s">
        <v>7</v>
      </c>
      <c r="N20" s="4" t="s">
        <v>8</v>
      </c>
      <c r="O20" s="4"/>
      <c r="P20" s="4"/>
      <c r="Q20" s="4"/>
      <c r="R20" s="4"/>
      <c r="S20" s="4" t="s">
        <v>249</v>
      </c>
      <c r="T20" s="4" t="s">
        <v>250</v>
      </c>
      <c r="U20" s="4" t="s">
        <v>251</v>
      </c>
      <c r="V20" s="6" t="s">
        <v>252</v>
      </c>
      <c r="W20" s="4" t="s">
        <v>253</v>
      </c>
      <c r="X20" s="4" t="s">
        <v>253</v>
      </c>
      <c r="Y20" s="4" t="s">
        <v>254</v>
      </c>
      <c r="Z20" s="4" t="s">
        <v>255</v>
      </c>
      <c r="AA20" s="4" t="s">
        <v>256</v>
      </c>
      <c r="AB20" s="4" t="s">
        <v>257</v>
      </c>
      <c r="AC20" s="4" t="s">
        <v>56</v>
      </c>
      <c r="AD20" s="4" t="s">
        <v>20</v>
      </c>
      <c r="AE20" s="4" t="s">
        <v>39</v>
      </c>
      <c r="AF20" s="4" t="s">
        <v>22</v>
      </c>
      <c r="AG20" s="4" t="s">
        <v>23</v>
      </c>
      <c r="AH20" s="4" t="s">
        <v>24</v>
      </c>
    </row>
    <row r="21" spans="1:34" ht="15.5" x14ac:dyDescent="0.35">
      <c r="A21" s="7">
        <f>DATE(2023,1,24)+TIME(13,30,11)</f>
        <v>44950.562627314815</v>
      </c>
      <c r="B21" s="8" t="s">
        <v>258</v>
      </c>
      <c r="C21" s="8" t="s">
        <v>259</v>
      </c>
      <c r="D21" s="8" t="s">
        <v>260</v>
      </c>
      <c r="E21" s="8" t="s">
        <v>261</v>
      </c>
      <c r="F21" s="8" t="s">
        <v>127</v>
      </c>
      <c r="G21" s="8" t="s">
        <v>5</v>
      </c>
      <c r="H21" s="8" t="s">
        <v>6</v>
      </c>
      <c r="I21" s="9">
        <f>DATE(2023,4,3)</f>
        <v>45019</v>
      </c>
      <c r="J21" s="9">
        <f>DATE(2023,4,6)</f>
        <v>45022</v>
      </c>
      <c r="K21" s="8" t="s">
        <v>262</v>
      </c>
      <c r="L21" s="8"/>
      <c r="M21" s="8" t="s">
        <v>7</v>
      </c>
      <c r="N21" s="8" t="s">
        <v>8</v>
      </c>
      <c r="O21" s="8"/>
      <c r="P21" s="8"/>
      <c r="Q21" s="8"/>
      <c r="R21" s="8" t="s">
        <v>261</v>
      </c>
      <c r="S21" s="8" t="s">
        <v>263</v>
      </c>
      <c r="T21" s="8" t="s">
        <v>264</v>
      </c>
      <c r="U21" s="8" t="s">
        <v>265</v>
      </c>
      <c r="V21" s="10" t="s">
        <v>266</v>
      </c>
      <c r="W21" s="8" t="s">
        <v>267</v>
      </c>
      <c r="X21" s="8" t="s">
        <v>267</v>
      </c>
      <c r="Y21" s="8" t="s">
        <v>268</v>
      </c>
      <c r="Z21" s="8" t="s">
        <v>269</v>
      </c>
      <c r="AA21" s="8" t="s">
        <v>270</v>
      </c>
      <c r="AB21" s="8" t="s">
        <v>271</v>
      </c>
      <c r="AC21" s="8" t="s">
        <v>19</v>
      </c>
      <c r="AD21" s="8" t="s">
        <v>20</v>
      </c>
      <c r="AE21" s="8" t="s">
        <v>21</v>
      </c>
      <c r="AF21" s="8" t="s">
        <v>40</v>
      </c>
      <c r="AG21" s="8" t="s">
        <v>23</v>
      </c>
      <c r="AH21" s="8" t="s">
        <v>24</v>
      </c>
    </row>
    <row r="22" spans="1:34" ht="15.5" x14ac:dyDescent="0.35">
      <c r="A22" s="3">
        <f>DATE(2023,2,21)+TIME(12,42,18)</f>
        <v>44978.529374999998</v>
      </c>
      <c r="B22" s="4" t="s">
        <v>272</v>
      </c>
      <c r="C22" s="4" t="s">
        <v>273</v>
      </c>
      <c r="D22" s="4" t="s">
        <v>274</v>
      </c>
      <c r="E22" s="4" t="s">
        <v>172</v>
      </c>
      <c r="F22" s="4" t="s">
        <v>29</v>
      </c>
      <c r="G22" s="4" t="s">
        <v>128</v>
      </c>
      <c r="H22" s="4" t="s">
        <v>74</v>
      </c>
      <c r="I22" s="5"/>
      <c r="J22" s="5"/>
      <c r="K22" s="4" t="s">
        <v>275</v>
      </c>
      <c r="L22" s="4"/>
      <c r="M22" s="4" t="s">
        <v>7</v>
      </c>
      <c r="N22" s="4" t="s">
        <v>276</v>
      </c>
      <c r="O22" s="4" t="s">
        <v>277</v>
      </c>
      <c r="P22" s="4" t="s">
        <v>278</v>
      </c>
      <c r="Q22" s="4" t="s">
        <v>279</v>
      </c>
      <c r="R22" s="4" t="s">
        <v>277</v>
      </c>
      <c r="S22" s="4" t="s">
        <v>280</v>
      </c>
      <c r="T22" s="4" t="s">
        <v>281</v>
      </c>
      <c r="U22" s="4" t="s">
        <v>282</v>
      </c>
      <c r="V22" s="6" t="s">
        <v>283</v>
      </c>
      <c r="W22" s="4" t="s">
        <v>284</v>
      </c>
      <c r="X22" s="4" t="s">
        <v>284</v>
      </c>
      <c r="Y22" s="4" t="s">
        <v>81</v>
      </c>
      <c r="Z22" s="4" t="s">
        <v>53</v>
      </c>
      <c r="AA22" s="4" t="s">
        <v>54</v>
      </c>
      <c r="AB22" s="4" t="s">
        <v>285</v>
      </c>
      <c r="AC22" s="4" t="s">
        <v>56</v>
      </c>
      <c r="AD22" s="4" t="s">
        <v>20</v>
      </c>
      <c r="AE22" s="4" t="s">
        <v>39</v>
      </c>
      <c r="AF22" s="4" t="s">
        <v>70</v>
      </c>
      <c r="AG22" s="4" t="s">
        <v>122</v>
      </c>
      <c r="AH22" s="4" t="s">
        <v>24</v>
      </c>
    </row>
    <row r="23" spans="1:34" ht="15.5" x14ac:dyDescent="0.35">
      <c r="A23" s="7">
        <f>DATE(2023,3,23)+TIME(10,6,58)</f>
        <v>45008.42150462963</v>
      </c>
      <c r="B23" s="8" t="s">
        <v>286</v>
      </c>
      <c r="C23" s="8" t="s">
        <v>287</v>
      </c>
      <c r="D23" s="8" t="s">
        <v>288</v>
      </c>
      <c r="E23" s="8" t="s">
        <v>289</v>
      </c>
      <c r="F23" s="8" t="s">
        <v>29</v>
      </c>
      <c r="G23" s="8" t="s">
        <v>5</v>
      </c>
      <c r="H23" s="8" t="s">
        <v>6</v>
      </c>
      <c r="I23" s="9">
        <f>DATE(2023,4,3)</f>
        <v>45019</v>
      </c>
      <c r="J23" s="9">
        <f>DATE(2023,4,6)</f>
        <v>45022</v>
      </c>
      <c r="K23" s="8"/>
      <c r="L23" s="8"/>
      <c r="M23" s="8" t="s">
        <v>7</v>
      </c>
      <c r="N23" s="8" t="s">
        <v>46</v>
      </c>
      <c r="O23" s="8"/>
      <c r="P23" s="8"/>
      <c r="Q23" s="8"/>
      <c r="R23" s="8"/>
      <c r="S23" s="8" t="s">
        <v>290</v>
      </c>
      <c r="T23" s="8" t="s">
        <v>291</v>
      </c>
      <c r="U23" s="8" t="s">
        <v>292</v>
      </c>
      <c r="V23" s="10" t="s">
        <v>293</v>
      </c>
      <c r="W23" s="8" t="s">
        <v>294</v>
      </c>
      <c r="X23" s="8" t="s">
        <v>294</v>
      </c>
      <c r="Y23" s="8" t="s">
        <v>295</v>
      </c>
      <c r="Z23" s="8" t="s">
        <v>180</v>
      </c>
      <c r="AA23" s="8" t="s">
        <v>181</v>
      </c>
      <c r="AB23" s="8" t="s">
        <v>296</v>
      </c>
      <c r="AC23" s="8" t="s">
        <v>56</v>
      </c>
      <c r="AD23" s="8" t="s">
        <v>297</v>
      </c>
      <c r="AE23" s="8" t="s">
        <v>39</v>
      </c>
      <c r="AF23" s="8" t="s">
        <v>70</v>
      </c>
      <c r="AG23" s="8" t="s">
        <v>122</v>
      </c>
      <c r="AH23" s="8" t="s">
        <v>24</v>
      </c>
    </row>
    <row r="24" spans="1:34" ht="15.5" x14ac:dyDescent="0.35">
      <c r="A24" s="3">
        <f>DATE(2023,1,20)+TIME(15,44,5)</f>
        <v>44946.655613425923</v>
      </c>
      <c r="B24" s="4" t="s">
        <v>298</v>
      </c>
      <c r="C24" s="4" t="s">
        <v>299</v>
      </c>
      <c r="D24" s="4" t="s">
        <v>516</v>
      </c>
      <c r="E24" s="4" t="s">
        <v>300</v>
      </c>
      <c r="F24" s="4" t="s">
        <v>127</v>
      </c>
      <c r="G24" s="4" t="s">
        <v>5</v>
      </c>
      <c r="H24" s="4" t="s">
        <v>6</v>
      </c>
      <c r="I24" s="5">
        <f>DATE(2023,4,3)</f>
        <v>45019</v>
      </c>
      <c r="J24" s="5">
        <f>DATE(2023,4,7)</f>
        <v>45023</v>
      </c>
      <c r="K24" s="4" t="s">
        <v>301</v>
      </c>
      <c r="L24" s="4"/>
      <c r="M24" s="4" t="s">
        <v>7</v>
      </c>
      <c r="N24" s="4" t="s">
        <v>8</v>
      </c>
      <c r="O24" s="4"/>
      <c r="P24" s="4"/>
      <c r="Q24" s="4"/>
      <c r="R24" s="4"/>
      <c r="S24" s="4" t="s">
        <v>302</v>
      </c>
      <c r="T24" s="4" t="s">
        <v>303</v>
      </c>
      <c r="U24" s="4" t="s">
        <v>304</v>
      </c>
      <c r="V24" s="6" t="s">
        <v>305</v>
      </c>
      <c r="W24" s="4" t="s">
        <v>306</v>
      </c>
      <c r="X24" s="4" t="s">
        <v>306</v>
      </c>
      <c r="Y24" s="4" t="s">
        <v>307</v>
      </c>
      <c r="Z24" s="4" t="s">
        <v>308</v>
      </c>
      <c r="AA24" s="4" t="s">
        <v>309</v>
      </c>
      <c r="AB24" s="4" t="s">
        <v>310</v>
      </c>
      <c r="AC24" s="4" t="s">
        <v>108</v>
      </c>
      <c r="AD24" s="4" t="s">
        <v>20</v>
      </c>
      <c r="AE24" s="4" t="s">
        <v>39</v>
      </c>
      <c r="AF24" s="4" t="s">
        <v>57</v>
      </c>
      <c r="AG24" s="4" t="s">
        <v>58</v>
      </c>
      <c r="AH24" s="4" t="s">
        <v>24</v>
      </c>
    </row>
    <row r="25" spans="1:34" ht="15.5" x14ac:dyDescent="0.35">
      <c r="A25" s="7">
        <f>DATE(2023,1,19)+TIME(15,25,43)</f>
        <v>44945.642858796295</v>
      </c>
      <c r="B25" s="8" t="s">
        <v>311</v>
      </c>
      <c r="C25" s="8" t="s">
        <v>312</v>
      </c>
      <c r="D25" s="8" t="s">
        <v>313</v>
      </c>
      <c r="E25" s="8" t="s">
        <v>172</v>
      </c>
      <c r="F25" s="8" t="s">
        <v>4</v>
      </c>
      <c r="G25" s="8" t="s">
        <v>222</v>
      </c>
      <c r="H25" s="8" t="s">
        <v>6</v>
      </c>
      <c r="I25" s="9">
        <f>DATE(2023,4,2)</f>
        <v>45018</v>
      </c>
      <c r="J25" s="9">
        <f>DATE(2023,4,6)</f>
        <v>45022</v>
      </c>
      <c r="K25" s="8" t="s">
        <v>314</v>
      </c>
      <c r="L25" s="8"/>
      <c r="M25" s="8"/>
      <c r="N25" s="8" t="s">
        <v>8</v>
      </c>
      <c r="O25" s="8"/>
      <c r="P25" s="8"/>
      <c r="Q25" s="8"/>
      <c r="R25" s="8" t="s">
        <v>315</v>
      </c>
      <c r="S25" s="8" t="s">
        <v>316</v>
      </c>
      <c r="T25" s="8" t="s">
        <v>317</v>
      </c>
      <c r="U25" s="8" t="s">
        <v>318</v>
      </c>
      <c r="V25" s="10" t="s">
        <v>319</v>
      </c>
      <c r="W25" s="8" t="s">
        <v>320</v>
      </c>
      <c r="X25" s="8" t="s">
        <v>320</v>
      </c>
      <c r="Y25" s="8" t="s">
        <v>269</v>
      </c>
      <c r="Z25" s="8" t="s">
        <v>321</v>
      </c>
      <c r="AA25" s="8" t="s">
        <v>322</v>
      </c>
      <c r="AB25" s="8" t="s">
        <v>323</v>
      </c>
      <c r="AC25" s="8" t="s">
        <v>19</v>
      </c>
      <c r="AD25" s="8" t="s">
        <v>20</v>
      </c>
      <c r="AE25" s="8" t="s">
        <v>21</v>
      </c>
      <c r="AF25" s="8" t="s">
        <v>57</v>
      </c>
      <c r="AG25" s="8" t="s">
        <v>23</v>
      </c>
      <c r="AH25" s="8" t="s">
        <v>24</v>
      </c>
    </row>
    <row r="26" spans="1:34" ht="15.5" x14ac:dyDescent="0.35">
      <c r="A26" s="3">
        <f>DATE(2023,2,1)+TIME(11,18,12)</f>
        <v>44958.470972222225</v>
      </c>
      <c r="B26" s="4" t="s">
        <v>324</v>
      </c>
      <c r="C26" s="4" t="s">
        <v>325</v>
      </c>
      <c r="D26" s="4" t="s">
        <v>326</v>
      </c>
      <c r="E26" s="4" t="s">
        <v>300</v>
      </c>
      <c r="F26" s="4" t="s">
        <v>4</v>
      </c>
      <c r="G26" s="4" t="s">
        <v>128</v>
      </c>
      <c r="H26" s="4" t="s">
        <v>6</v>
      </c>
      <c r="I26" s="5">
        <f>DATE(2023,4,2)</f>
        <v>45018</v>
      </c>
      <c r="J26" s="5">
        <f>DATE(2023,4,6)</f>
        <v>45022</v>
      </c>
      <c r="K26" s="4"/>
      <c r="L26" s="4"/>
      <c r="M26" s="4" t="s">
        <v>7</v>
      </c>
      <c r="N26" s="4" t="s">
        <v>8</v>
      </c>
      <c r="O26" s="4"/>
      <c r="P26" s="4"/>
      <c r="Q26" s="4"/>
      <c r="R26" s="4" t="s">
        <v>327</v>
      </c>
      <c r="S26" s="4" t="s">
        <v>328</v>
      </c>
      <c r="T26" s="4" t="s">
        <v>329</v>
      </c>
      <c r="U26" s="4" t="s">
        <v>330</v>
      </c>
      <c r="V26" s="6" t="s">
        <v>331</v>
      </c>
      <c r="W26" s="4" t="s">
        <v>332</v>
      </c>
      <c r="X26" s="4" t="s">
        <v>332</v>
      </c>
      <c r="Y26" s="4" t="s">
        <v>333</v>
      </c>
      <c r="Z26" s="4" t="s">
        <v>308</v>
      </c>
      <c r="AA26" s="4" t="s">
        <v>309</v>
      </c>
      <c r="AB26" s="4" t="s">
        <v>334</v>
      </c>
      <c r="AC26" s="4" t="s">
        <v>19</v>
      </c>
      <c r="AD26" s="4" t="s">
        <v>20</v>
      </c>
      <c r="AE26" s="4" t="s">
        <v>21</v>
      </c>
      <c r="AF26" s="4" t="s">
        <v>22</v>
      </c>
      <c r="AG26" s="4" t="s">
        <v>23</v>
      </c>
      <c r="AH26" s="4" t="s">
        <v>24</v>
      </c>
    </row>
    <row r="27" spans="1:34" ht="15.5" x14ac:dyDescent="0.35">
      <c r="A27" s="7">
        <f>DATE(2023,1,19)+TIME(16,6,25)</f>
        <v>44945.671122685184</v>
      </c>
      <c r="B27" s="8" t="s">
        <v>335</v>
      </c>
      <c r="C27" s="8" t="s">
        <v>336</v>
      </c>
      <c r="D27" s="8" t="s">
        <v>337</v>
      </c>
      <c r="E27" s="8" t="s">
        <v>338</v>
      </c>
      <c r="F27" s="8" t="s">
        <v>4</v>
      </c>
      <c r="G27" s="8" t="s">
        <v>128</v>
      </c>
      <c r="H27" s="8" t="s">
        <v>6</v>
      </c>
      <c r="I27" s="9">
        <f>DATE(2023,4,2)</f>
        <v>45018</v>
      </c>
      <c r="J27" s="9">
        <f>DATE(2023,4,7)</f>
        <v>45023</v>
      </c>
      <c r="K27" s="8"/>
      <c r="L27" s="8"/>
      <c r="M27" s="8" t="s">
        <v>7</v>
      </c>
      <c r="N27" s="8" t="s">
        <v>8</v>
      </c>
      <c r="O27" s="8"/>
      <c r="P27" s="8"/>
      <c r="Q27" s="8"/>
      <c r="R27" s="8" t="s">
        <v>339</v>
      </c>
      <c r="S27" s="8" t="s">
        <v>340</v>
      </c>
      <c r="T27" s="8" t="s">
        <v>341</v>
      </c>
      <c r="U27" s="8" t="s">
        <v>342</v>
      </c>
      <c r="V27" s="10" t="s">
        <v>343</v>
      </c>
      <c r="W27" s="8" t="s">
        <v>344</v>
      </c>
      <c r="X27" s="8" t="s">
        <v>344</v>
      </c>
      <c r="Y27" s="8" t="s">
        <v>345</v>
      </c>
      <c r="Z27" s="8" t="s">
        <v>346</v>
      </c>
      <c r="AA27" s="8" t="s">
        <v>347</v>
      </c>
      <c r="AB27" s="8" t="s">
        <v>348</v>
      </c>
      <c r="AC27" s="8" t="s">
        <v>56</v>
      </c>
      <c r="AD27" s="8" t="s">
        <v>20</v>
      </c>
      <c r="AE27" s="8" t="s">
        <v>21</v>
      </c>
      <c r="AF27" s="8" t="s">
        <v>22</v>
      </c>
      <c r="AG27" s="8" t="s">
        <v>23</v>
      </c>
      <c r="AH27" s="8" t="s">
        <v>24</v>
      </c>
    </row>
    <row r="28" spans="1:34" ht="15.5" x14ac:dyDescent="0.35">
      <c r="A28" s="3">
        <f>DATE(2023,2,20)+TIME(18,5,2)</f>
        <v>44977.753495370373</v>
      </c>
      <c r="B28" s="4" t="s">
        <v>207</v>
      </c>
      <c r="C28" s="4" t="s">
        <v>349</v>
      </c>
      <c r="D28" s="4" t="s">
        <v>350</v>
      </c>
      <c r="E28" s="4" t="s">
        <v>351</v>
      </c>
      <c r="F28" s="4" t="s">
        <v>152</v>
      </c>
      <c r="G28" s="4" t="s">
        <v>5</v>
      </c>
      <c r="H28" s="4" t="s">
        <v>6</v>
      </c>
      <c r="I28" s="5">
        <f>DATE(2023,4,3)</f>
        <v>45019</v>
      </c>
      <c r="J28" s="5">
        <f>DATE(2023,4,6)</f>
        <v>45022</v>
      </c>
      <c r="K28" s="4" t="s">
        <v>352</v>
      </c>
      <c r="L28" s="4" t="s">
        <v>353</v>
      </c>
      <c r="M28" s="4" t="s">
        <v>7</v>
      </c>
      <c r="N28" s="4" t="s">
        <v>46</v>
      </c>
      <c r="O28" s="4"/>
      <c r="P28" s="4"/>
      <c r="Q28" s="4"/>
      <c r="R28" s="4"/>
      <c r="S28" s="4" t="s">
        <v>354</v>
      </c>
      <c r="T28" s="4" t="s">
        <v>355</v>
      </c>
      <c r="U28" s="4" t="s">
        <v>356</v>
      </c>
      <c r="V28" s="6" t="s">
        <v>357</v>
      </c>
      <c r="W28" s="4" t="s">
        <v>358</v>
      </c>
      <c r="X28" s="4" t="s">
        <v>358</v>
      </c>
      <c r="Y28" s="4" t="s">
        <v>359</v>
      </c>
      <c r="Z28" s="4" t="s">
        <v>360</v>
      </c>
      <c r="AA28" s="4" t="s">
        <v>361</v>
      </c>
      <c r="AB28" s="4" t="s">
        <v>359</v>
      </c>
      <c r="AC28" s="4" t="s">
        <v>138</v>
      </c>
      <c r="AD28" s="4" t="s">
        <v>139</v>
      </c>
      <c r="AE28" s="4" t="s">
        <v>39</v>
      </c>
      <c r="AF28" s="4" t="s">
        <v>57</v>
      </c>
      <c r="AG28" s="4" t="s">
        <v>122</v>
      </c>
      <c r="AH28" s="4" t="s">
        <v>24</v>
      </c>
    </row>
    <row r="29" spans="1:34" ht="15.5" x14ac:dyDescent="0.35">
      <c r="A29" s="7">
        <f>DATE(2023,2,21)+TIME(11,16,0)</f>
        <v>44978.469444444447</v>
      </c>
      <c r="B29" s="8" t="s">
        <v>362</v>
      </c>
      <c r="C29" s="8" t="s">
        <v>363</v>
      </c>
      <c r="D29" s="8" t="s">
        <v>364</v>
      </c>
      <c r="E29" s="8" t="s">
        <v>365</v>
      </c>
      <c r="F29" s="8" t="s">
        <v>4</v>
      </c>
      <c r="G29" s="8" t="s">
        <v>128</v>
      </c>
      <c r="H29" s="8" t="s">
        <v>6</v>
      </c>
      <c r="I29" s="9">
        <f>DATE(2023,4,2)</f>
        <v>45018</v>
      </c>
      <c r="J29" s="9">
        <f>DATE(2023,4,6)</f>
        <v>45022</v>
      </c>
      <c r="K29" s="8"/>
      <c r="L29" s="8"/>
      <c r="M29" s="8" t="s">
        <v>7</v>
      </c>
      <c r="N29" s="8" t="s">
        <v>46</v>
      </c>
      <c r="O29" s="8"/>
      <c r="P29" s="8"/>
      <c r="Q29" s="8"/>
      <c r="R29" s="8"/>
      <c r="S29" s="8" t="s">
        <v>366</v>
      </c>
      <c r="T29" s="8" t="s">
        <v>367</v>
      </c>
      <c r="U29" s="8" t="s">
        <v>368</v>
      </c>
      <c r="V29" s="10" t="s">
        <v>369</v>
      </c>
      <c r="W29" s="8" t="s">
        <v>370</v>
      </c>
      <c r="X29" s="8" t="s">
        <v>371</v>
      </c>
      <c r="Y29" s="8" t="s">
        <v>372</v>
      </c>
      <c r="Z29" s="8" t="s">
        <v>373</v>
      </c>
      <c r="AA29" s="8" t="s">
        <v>374</v>
      </c>
      <c r="AB29" s="8" t="s">
        <v>375</v>
      </c>
      <c r="AC29" s="8" t="s">
        <v>19</v>
      </c>
      <c r="AD29" s="8" t="s">
        <v>20</v>
      </c>
      <c r="AE29" s="8" t="s">
        <v>21</v>
      </c>
      <c r="AF29" s="8" t="s">
        <v>70</v>
      </c>
      <c r="AG29" s="8" t="s">
        <v>58</v>
      </c>
      <c r="AH29" s="8" t="s">
        <v>24</v>
      </c>
    </row>
    <row r="30" spans="1:34" ht="15.5" x14ac:dyDescent="0.35">
      <c r="A30" s="3">
        <f>DATE(2023,2,27)+TIME(16,20,47)</f>
        <v>44984.68109953704</v>
      </c>
      <c r="B30" s="4" t="s">
        <v>376</v>
      </c>
      <c r="C30" s="4" t="s">
        <v>377</v>
      </c>
      <c r="D30" s="4" t="s">
        <v>378</v>
      </c>
      <c r="E30" s="4" t="s">
        <v>172</v>
      </c>
      <c r="F30" s="4" t="s">
        <v>152</v>
      </c>
      <c r="G30" s="4" t="s">
        <v>5</v>
      </c>
      <c r="H30" s="4" t="s">
        <v>6</v>
      </c>
      <c r="I30" s="5">
        <f>DATE(2023,4,3)</f>
        <v>45019</v>
      </c>
      <c r="J30" s="5">
        <f>DATE(2023,4,6)</f>
        <v>45022</v>
      </c>
      <c r="K30" s="4"/>
      <c r="L30" s="4"/>
      <c r="M30" s="4" t="s">
        <v>7</v>
      </c>
      <c r="N30" s="4" t="s">
        <v>276</v>
      </c>
      <c r="O30" s="4" t="s">
        <v>172</v>
      </c>
      <c r="P30" s="4" t="s">
        <v>379</v>
      </c>
      <c r="Q30" s="4" t="s">
        <v>380</v>
      </c>
      <c r="R30" s="4"/>
      <c r="S30" s="4" t="s">
        <v>381</v>
      </c>
      <c r="T30" s="4" t="s">
        <v>382</v>
      </c>
      <c r="U30" s="4" t="s">
        <v>383</v>
      </c>
      <c r="V30" s="6" t="s">
        <v>384</v>
      </c>
      <c r="W30" s="4" t="s">
        <v>385</v>
      </c>
      <c r="X30" s="4" t="s">
        <v>385</v>
      </c>
      <c r="Y30" s="4" t="s">
        <v>386</v>
      </c>
      <c r="Z30" s="4" t="s">
        <v>204</v>
      </c>
      <c r="AA30" s="4" t="s">
        <v>205</v>
      </c>
      <c r="AB30" s="4" t="s">
        <v>387</v>
      </c>
      <c r="AC30" s="4" t="s">
        <v>56</v>
      </c>
      <c r="AD30" s="4" t="s">
        <v>20</v>
      </c>
      <c r="AE30" s="4" t="s">
        <v>21</v>
      </c>
      <c r="AF30" s="4" t="s">
        <v>22</v>
      </c>
      <c r="AG30" s="4" t="s">
        <v>23</v>
      </c>
      <c r="AH30" s="4" t="s">
        <v>24</v>
      </c>
    </row>
    <row r="31" spans="1:34" ht="15.5" x14ac:dyDescent="0.35">
      <c r="A31" s="7">
        <f>DATE(2023,1,31)+TIME(17,37,22)</f>
        <v>44957.734282407408</v>
      </c>
      <c r="B31" s="8" t="s">
        <v>388</v>
      </c>
      <c r="C31" s="8" t="s">
        <v>389</v>
      </c>
      <c r="D31" s="8" t="s">
        <v>390</v>
      </c>
      <c r="E31" s="8" t="s">
        <v>28</v>
      </c>
      <c r="F31" s="8" t="s">
        <v>29</v>
      </c>
      <c r="G31" s="8" t="s">
        <v>5</v>
      </c>
      <c r="H31" s="8" t="s">
        <v>6</v>
      </c>
      <c r="I31" s="9">
        <f>DATE(2023,4,3)</f>
        <v>45019</v>
      </c>
      <c r="J31" s="9">
        <f>DATE(2023,4,6)</f>
        <v>45022</v>
      </c>
      <c r="K31" s="8"/>
      <c r="L31" s="8"/>
      <c r="M31" s="8" t="s">
        <v>7</v>
      </c>
      <c r="N31" s="8" t="s">
        <v>8</v>
      </c>
      <c r="O31" s="8"/>
      <c r="P31" s="8"/>
      <c r="Q31" s="8"/>
      <c r="R31" s="8"/>
      <c r="S31" s="8" t="s">
        <v>391</v>
      </c>
      <c r="T31" s="8" t="s">
        <v>392</v>
      </c>
      <c r="U31" s="8" t="s">
        <v>393</v>
      </c>
      <c r="V31" s="10" t="s">
        <v>394</v>
      </c>
      <c r="W31" s="8" t="s">
        <v>395</v>
      </c>
      <c r="X31" s="8" t="s">
        <v>395</v>
      </c>
      <c r="Y31" s="8" t="s">
        <v>396</v>
      </c>
      <c r="Z31" s="8" t="s">
        <v>36</v>
      </c>
      <c r="AA31" s="8" t="s">
        <v>37</v>
      </c>
      <c r="AB31" s="8" t="s">
        <v>397</v>
      </c>
      <c r="AC31" s="8" t="s">
        <v>56</v>
      </c>
      <c r="AD31" s="8"/>
      <c r="AE31" s="8" t="s">
        <v>39</v>
      </c>
      <c r="AF31" s="8" t="s">
        <v>22</v>
      </c>
      <c r="AG31" s="8" t="s">
        <v>23</v>
      </c>
      <c r="AH31" s="8" t="s">
        <v>24</v>
      </c>
    </row>
    <row r="32" spans="1:34" ht="15.5" x14ac:dyDescent="0.35">
      <c r="A32" s="3">
        <f>DATE(2023,3,24)+TIME(11,35,50)</f>
        <v>45009.483217592591</v>
      </c>
      <c r="B32" s="4" t="s">
        <v>398</v>
      </c>
      <c r="C32" s="4" t="s">
        <v>399</v>
      </c>
      <c r="D32" s="4" t="s">
        <v>400</v>
      </c>
      <c r="E32" s="4" t="s">
        <v>401</v>
      </c>
      <c r="F32" s="4" t="s">
        <v>4</v>
      </c>
      <c r="G32" s="4" t="s">
        <v>5</v>
      </c>
      <c r="H32" s="4" t="s">
        <v>74</v>
      </c>
      <c r="I32" s="5"/>
      <c r="J32" s="5"/>
      <c r="K32" s="4" t="s">
        <v>402</v>
      </c>
      <c r="L32" s="4"/>
      <c r="M32" s="4" t="s">
        <v>7</v>
      </c>
      <c r="N32" s="4" t="s">
        <v>276</v>
      </c>
      <c r="O32" s="4" t="s">
        <v>403</v>
      </c>
      <c r="P32" s="4" t="s">
        <v>404</v>
      </c>
      <c r="Q32" s="4" t="s">
        <v>400</v>
      </c>
      <c r="R32" s="4"/>
      <c r="S32" s="4" t="s">
        <v>405</v>
      </c>
      <c r="T32" s="4" t="s">
        <v>406</v>
      </c>
      <c r="U32" s="4" t="s">
        <v>407</v>
      </c>
      <c r="V32" s="6" t="s">
        <v>408</v>
      </c>
      <c r="W32" s="4" t="s">
        <v>409</v>
      </c>
      <c r="X32" s="4" t="s">
        <v>403</v>
      </c>
      <c r="Y32" s="4" t="s">
        <v>269</v>
      </c>
      <c r="Z32" s="4" t="s">
        <v>321</v>
      </c>
      <c r="AA32" s="4" t="s">
        <v>322</v>
      </c>
      <c r="AB32" s="4" t="s">
        <v>323</v>
      </c>
      <c r="AC32" s="4" t="s">
        <v>19</v>
      </c>
      <c r="AD32" s="4"/>
      <c r="AE32" s="4"/>
      <c r="AF32" s="4" t="s">
        <v>57</v>
      </c>
      <c r="AG32" s="4" t="s">
        <v>23</v>
      </c>
      <c r="AH32" s="4" t="s">
        <v>24</v>
      </c>
    </row>
    <row r="33" spans="1:34" ht="15.5" x14ac:dyDescent="0.35">
      <c r="A33" s="7">
        <f>DATE(2023,3,16)+TIME(18,26,17)</f>
        <v>45001.768252314818</v>
      </c>
      <c r="B33" s="8" t="s">
        <v>410</v>
      </c>
      <c r="C33" s="8" t="s">
        <v>411</v>
      </c>
      <c r="D33" s="8" t="s">
        <v>412</v>
      </c>
      <c r="E33" s="8" t="s">
        <v>44</v>
      </c>
      <c r="F33" s="8" t="s">
        <v>4</v>
      </c>
      <c r="G33" s="8" t="s">
        <v>5</v>
      </c>
      <c r="H33" s="8" t="s">
        <v>74</v>
      </c>
      <c r="I33" s="9"/>
      <c r="J33" s="9"/>
      <c r="K33" s="8"/>
      <c r="L33" s="8"/>
      <c r="M33" s="8" t="s">
        <v>7</v>
      </c>
      <c r="N33" s="8" t="s">
        <v>46</v>
      </c>
      <c r="O33" s="8"/>
      <c r="P33" s="8"/>
      <c r="Q33" s="8"/>
      <c r="R33" s="8" t="s">
        <v>413</v>
      </c>
      <c r="S33" s="8" t="s">
        <v>414</v>
      </c>
      <c r="T33" s="8" t="s">
        <v>415</v>
      </c>
      <c r="U33" s="8" t="s">
        <v>416</v>
      </c>
      <c r="V33" s="10" t="s">
        <v>417</v>
      </c>
      <c r="W33" s="8" t="s">
        <v>418</v>
      </c>
      <c r="X33" s="8" t="s">
        <v>419</v>
      </c>
      <c r="Y33" s="8" t="s">
        <v>81</v>
      </c>
      <c r="Z33" s="8" t="s">
        <v>53</v>
      </c>
      <c r="AA33" s="8" t="s">
        <v>54</v>
      </c>
      <c r="AB33" s="8" t="s">
        <v>420</v>
      </c>
      <c r="AC33" s="8" t="s">
        <v>56</v>
      </c>
      <c r="AD33" s="8" t="s">
        <v>139</v>
      </c>
      <c r="AE33" s="8" t="s">
        <v>21</v>
      </c>
      <c r="AF33" s="8" t="s">
        <v>57</v>
      </c>
      <c r="AG33" s="8" t="s">
        <v>23</v>
      </c>
      <c r="AH33" s="8" t="s">
        <v>24</v>
      </c>
    </row>
    <row r="34" spans="1:34" ht="15.5" x14ac:dyDescent="0.35">
      <c r="A34" s="3">
        <f>DATE(2023,2,6)+TIME(14,44,58)</f>
        <v>44963.614560185182</v>
      </c>
      <c r="B34" s="4" t="s">
        <v>421</v>
      </c>
      <c r="C34" s="4" t="s">
        <v>422</v>
      </c>
      <c r="D34" s="4" t="s">
        <v>423</v>
      </c>
      <c r="E34" s="4" t="s">
        <v>44</v>
      </c>
      <c r="F34" s="4" t="s">
        <v>4</v>
      </c>
      <c r="G34" s="4" t="s">
        <v>5</v>
      </c>
      <c r="H34" s="4" t="s">
        <v>74</v>
      </c>
      <c r="I34" s="5"/>
      <c r="J34" s="5"/>
      <c r="K34" s="4" t="s">
        <v>424</v>
      </c>
      <c r="L34" s="4" t="s">
        <v>7</v>
      </c>
      <c r="M34" s="4" t="s">
        <v>7</v>
      </c>
      <c r="N34" s="4" t="s">
        <v>8</v>
      </c>
      <c r="O34" s="4"/>
      <c r="P34" s="4"/>
      <c r="Q34" s="4"/>
      <c r="R34" s="4"/>
      <c r="S34" s="4" t="s">
        <v>425</v>
      </c>
      <c r="T34" s="4" t="s">
        <v>426</v>
      </c>
      <c r="U34" s="4" t="s">
        <v>427</v>
      </c>
      <c r="V34" s="6" t="s">
        <v>428</v>
      </c>
      <c r="W34" s="4" t="s">
        <v>429</v>
      </c>
      <c r="X34" s="4" t="s">
        <v>429</v>
      </c>
      <c r="Y34" s="4" t="s">
        <v>430</v>
      </c>
      <c r="Z34" s="4" t="s">
        <v>53</v>
      </c>
      <c r="AA34" s="4" t="s">
        <v>54</v>
      </c>
      <c r="AB34" s="4" t="s">
        <v>431</v>
      </c>
      <c r="AC34" s="4" t="s">
        <v>56</v>
      </c>
      <c r="AD34" s="4" t="s">
        <v>20</v>
      </c>
      <c r="AE34" s="4" t="s">
        <v>21</v>
      </c>
      <c r="AF34" s="4" t="s">
        <v>70</v>
      </c>
      <c r="AG34" s="4" t="s">
        <v>58</v>
      </c>
      <c r="AH34" s="4" t="s">
        <v>24</v>
      </c>
    </row>
    <row r="35" spans="1:34" ht="15.5" x14ac:dyDescent="0.35">
      <c r="A35" s="7">
        <f>DATE(2023,3,28)+TIME(14,3,33)</f>
        <v>45013.585798611108</v>
      </c>
      <c r="B35" s="8" t="s">
        <v>432</v>
      </c>
      <c r="C35" s="8" t="s">
        <v>433</v>
      </c>
      <c r="D35" s="8" t="s">
        <v>434</v>
      </c>
      <c r="E35" s="8" t="s">
        <v>44</v>
      </c>
      <c r="F35" s="8" t="s">
        <v>4</v>
      </c>
      <c r="G35" s="8" t="s">
        <v>5</v>
      </c>
      <c r="H35" s="8" t="s">
        <v>74</v>
      </c>
      <c r="I35" s="9"/>
      <c r="J35" s="9"/>
      <c r="K35" s="8"/>
      <c r="L35" s="8"/>
      <c r="M35" s="8"/>
      <c r="N35" s="8" t="s">
        <v>46</v>
      </c>
      <c r="O35" s="8"/>
      <c r="P35" s="8"/>
      <c r="Q35" s="8"/>
      <c r="R35" s="8"/>
      <c r="S35" s="8" t="s">
        <v>435</v>
      </c>
      <c r="T35" s="8" t="s">
        <v>436</v>
      </c>
      <c r="U35" s="8" t="s">
        <v>437</v>
      </c>
      <c r="V35" s="10" t="s">
        <v>438</v>
      </c>
      <c r="W35" s="8" t="s">
        <v>439</v>
      </c>
      <c r="X35" s="8" t="s">
        <v>440</v>
      </c>
      <c r="Y35" s="8" t="s">
        <v>81</v>
      </c>
      <c r="Z35" s="8" t="s">
        <v>53</v>
      </c>
      <c r="AA35" s="8" t="s">
        <v>54</v>
      </c>
      <c r="AB35" s="8" t="s">
        <v>441</v>
      </c>
      <c r="AC35" s="8" t="s">
        <v>56</v>
      </c>
      <c r="AD35" s="8" t="s">
        <v>121</v>
      </c>
      <c r="AE35" s="8" t="s">
        <v>21</v>
      </c>
      <c r="AF35" s="8" t="s">
        <v>57</v>
      </c>
      <c r="AG35" s="8" t="s">
        <v>122</v>
      </c>
      <c r="AH35" s="8" t="s">
        <v>24</v>
      </c>
    </row>
    <row r="36" spans="1:34" ht="15.5" x14ac:dyDescent="0.35">
      <c r="A36" s="3">
        <f>DATE(2023,2,1)+TIME(12,0,30)</f>
        <v>44958.500347222223</v>
      </c>
      <c r="B36" s="4" t="s">
        <v>442</v>
      </c>
      <c r="C36" s="4" t="s">
        <v>269</v>
      </c>
      <c r="D36" s="4" t="s">
        <v>443</v>
      </c>
      <c r="E36" s="4" t="s">
        <v>28</v>
      </c>
      <c r="F36" s="4" t="s">
        <v>4</v>
      </c>
      <c r="G36" s="4" t="s">
        <v>5</v>
      </c>
      <c r="H36" s="4" t="s">
        <v>6</v>
      </c>
      <c r="I36" s="5">
        <f>DATE(2023,4,3)</f>
        <v>45019</v>
      </c>
      <c r="J36" s="5">
        <f>DATE(2023,4,7)</f>
        <v>45023</v>
      </c>
      <c r="K36" s="4"/>
      <c r="L36" s="4"/>
      <c r="M36" s="4" t="s">
        <v>7</v>
      </c>
      <c r="N36" s="4" t="s">
        <v>8</v>
      </c>
      <c r="O36" s="4"/>
      <c r="P36" s="4"/>
      <c r="Q36" s="4"/>
      <c r="R36" s="4" t="s">
        <v>444</v>
      </c>
      <c r="S36" s="4" t="s">
        <v>445</v>
      </c>
      <c r="T36" s="4" t="s">
        <v>446</v>
      </c>
      <c r="U36" s="4" t="s">
        <v>447</v>
      </c>
      <c r="V36" s="6" t="s">
        <v>448</v>
      </c>
      <c r="W36" s="4" t="s">
        <v>449</v>
      </c>
      <c r="X36" s="4" t="s">
        <v>450</v>
      </c>
      <c r="Y36" s="4" t="s">
        <v>451</v>
      </c>
      <c r="Z36" s="4" t="s">
        <v>452</v>
      </c>
      <c r="AA36" s="4" t="s">
        <v>453</v>
      </c>
      <c r="AB36" s="4" t="s">
        <v>454</v>
      </c>
      <c r="AC36" s="4" t="s">
        <v>19</v>
      </c>
      <c r="AD36" s="4" t="s">
        <v>20</v>
      </c>
      <c r="AE36" s="4" t="s">
        <v>21</v>
      </c>
      <c r="AF36" s="4" t="s">
        <v>40</v>
      </c>
      <c r="AG36" s="4" t="s">
        <v>23</v>
      </c>
      <c r="AH36" s="4" t="s">
        <v>24</v>
      </c>
    </row>
    <row r="37" spans="1:34" ht="15.5" x14ac:dyDescent="0.35">
      <c r="A37" s="7">
        <f>DATE(2023,2,26)+TIME(21,20,1)</f>
        <v>44983.88890046296</v>
      </c>
      <c r="B37" s="8" t="s">
        <v>455</v>
      </c>
      <c r="C37" s="8" t="s">
        <v>456</v>
      </c>
      <c r="D37" s="8" t="s">
        <v>457</v>
      </c>
      <c r="E37" s="8" t="s">
        <v>28</v>
      </c>
      <c r="F37" s="8" t="s">
        <v>4</v>
      </c>
      <c r="G37" s="8" t="s">
        <v>128</v>
      </c>
      <c r="H37" s="8" t="s">
        <v>6</v>
      </c>
      <c r="I37" s="9">
        <f>DATE(2023,4,3)</f>
        <v>45019</v>
      </c>
      <c r="J37" s="9">
        <f>DATE(2023,4,6)</f>
        <v>45022</v>
      </c>
      <c r="K37" s="8"/>
      <c r="L37" s="8"/>
      <c r="M37" s="8"/>
      <c r="N37" s="8" t="s">
        <v>46</v>
      </c>
      <c r="O37" s="8"/>
      <c r="P37" s="8"/>
      <c r="Q37" s="8"/>
      <c r="R37" s="8" t="s">
        <v>28</v>
      </c>
      <c r="S37" s="8" t="s">
        <v>458</v>
      </c>
      <c r="T37" s="8" t="s">
        <v>459</v>
      </c>
      <c r="U37" s="8" t="s">
        <v>460</v>
      </c>
      <c r="V37" s="10" t="s">
        <v>461</v>
      </c>
      <c r="W37" s="8" t="s">
        <v>462</v>
      </c>
      <c r="X37" s="8" t="s">
        <v>462</v>
      </c>
      <c r="Y37" s="8" t="s">
        <v>463</v>
      </c>
      <c r="Z37" s="8" t="s">
        <v>36</v>
      </c>
      <c r="AA37" s="8" t="s">
        <v>37</v>
      </c>
      <c r="AB37" s="8" t="s">
        <v>464</v>
      </c>
      <c r="AC37" s="8" t="s">
        <v>19</v>
      </c>
      <c r="AD37" s="8" t="s">
        <v>20</v>
      </c>
      <c r="AE37" s="8" t="s">
        <v>21</v>
      </c>
      <c r="AF37" s="8" t="s">
        <v>22</v>
      </c>
      <c r="AG37" s="8" t="s">
        <v>122</v>
      </c>
      <c r="AH37" s="8" t="s">
        <v>24</v>
      </c>
    </row>
    <row r="38" spans="1:34" ht="15.5" x14ac:dyDescent="0.35">
      <c r="A38" s="3">
        <f>DATE(2023,2,7)+TIME(10,54,25)</f>
        <v>44964.454456018517</v>
      </c>
      <c r="B38" s="4" t="s">
        <v>465</v>
      </c>
      <c r="C38" s="4" t="s">
        <v>466</v>
      </c>
      <c r="D38" s="4" t="s">
        <v>467</v>
      </c>
      <c r="E38" s="4" t="s">
        <v>468</v>
      </c>
      <c r="F38" s="4" t="s">
        <v>4</v>
      </c>
      <c r="G38" s="4" t="s">
        <v>5</v>
      </c>
      <c r="H38" s="4" t="s">
        <v>6</v>
      </c>
      <c r="I38" s="5">
        <f>DATE(2023,4,3)</f>
        <v>45019</v>
      </c>
      <c r="J38" s="5">
        <f>DATE(2023,4,6)</f>
        <v>45022</v>
      </c>
      <c r="K38" s="4"/>
      <c r="L38" s="4"/>
      <c r="M38" s="4" t="s">
        <v>7</v>
      </c>
      <c r="N38" s="4" t="s">
        <v>469</v>
      </c>
      <c r="O38" s="4" t="s">
        <v>470</v>
      </c>
      <c r="P38" s="4"/>
      <c r="Q38" s="4"/>
      <c r="R38" s="4" t="s">
        <v>471</v>
      </c>
      <c r="S38" s="4" t="s">
        <v>472</v>
      </c>
      <c r="T38" s="4" t="s">
        <v>473</v>
      </c>
      <c r="U38" s="4" t="s">
        <v>474</v>
      </c>
      <c r="V38" s="6" t="s">
        <v>475</v>
      </c>
      <c r="W38" s="4" t="s">
        <v>476</v>
      </c>
      <c r="X38" s="4" t="s">
        <v>477</v>
      </c>
      <c r="Y38" s="4" t="s">
        <v>478</v>
      </c>
      <c r="Z38" s="4" t="s">
        <v>479</v>
      </c>
      <c r="AA38" s="4" t="s">
        <v>480</v>
      </c>
      <c r="AB38" s="4" t="s">
        <v>481</v>
      </c>
      <c r="AC38" s="4" t="s">
        <v>56</v>
      </c>
      <c r="AD38" s="4" t="s">
        <v>20</v>
      </c>
      <c r="AE38" s="4" t="s">
        <v>21</v>
      </c>
      <c r="AF38" s="4" t="s">
        <v>57</v>
      </c>
      <c r="AG38" s="4" t="s">
        <v>58</v>
      </c>
      <c r="AH38" s="4" t="s">
        <v>24</v>
      </c>
    </row>
  </sheetData>
  <hyperlinks>
    <hyperlink ref="V2" r:id="rId1"/>
    <hyperlink ref="V3" r:id="rId2"/>
    <hyperlink ref="V4" r:id="rId3"/>
    <hyperlink ref="V5" r:id="rId4"/>
    <hyperlink ref="V6" r:id="rId5"/>
    <hyperlink ref="V7" r:id="rId6"/>
    <hyperlink ref="V8" r:id="rId7"/>
    <hyperlink ref="V9" r:id="rId8"/>
    <hyperlink ref="V11" r:id="rId9"/>
    <hyperlink ref="V10" r:id="rId10"/>
    <hyperlink ref="V12" r:id="rId11"/>
    <hyperlink ref="V13" r:id="rId12"/>
    <hyperlink ref="V14" r:id="rId13"/>
    <hyperlink ref="V15" r:id="rId14"/>
    <hyperlink ref="V16" r:id="rId15"/>
    <hyperlink ref="V17" r:id="rId16"/>
    <hyperlink ref="V18" r:id="rId17"/>
    <hyperlink ref="V19" r:id="rId18"/>
    <hyperlink ref="V20" r:id="rId19"/>
    <hyperlink ref="V21" r:id="rId20"/>
    <hyperlink ref="V22" r:id="rId21"/>
    <hyperlink ref="V23" r:id="rId22"/>
    <hyperlink ref="V24" r:id="rId23"/>
    <hyperlink ref="V25" r:id="rId24"/>
    <hyperlink ref="V26" r:id="rId25"/>
    <hyperlink ref="V27" r:id="rId26"/>
    <hyperlink ref="V28" r:id="rId27"/>
    <hyperlink ref="V29" r:id="rId28"/>
    <hyperlink ref="V30" r:id="rId29"/>
    <hyperlink ref="V31" r:id="rId30"/>
    <hyperlink ref="V32" r:id="rId31"/>
    <hyperlink ref="V33" r:id="rId32"/>
    <hyperlink ref="V34" r:id="rId33"/>
    <hyperlink ref="V35" r:id="rId34"/>
    <hyperlink ref="V36" r:id="rId35"/>
    <hyperlink ref="V37" r:id="rId36"/>
    <hyperlink ref="V38" r:id="rId37"/>
  </hyperlinks>
  <pageMargins left="0.75" right="0.75" top="1" bottom="1" header="0.5" footer="0.5"/>
  <pageSetup orientation="portrait"/>
  <headerFooter alignWithMargins="0"/>
  <tableParts count="1">
    <tablePart r:id="rId38"/>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0" ma:contentTypeDescription="Create a new document." ma:contentTypeScope="" ma:versionID="ef00656f6a8e9fc056474b9147c6b32e">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0850f52d612b4f3f08f380a1da667ee5"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5627597-0322-42fc-bc19-1d0dde15c694">
      <Terms xmlns="http://schemas.microsoft.com/office/infopath/2007/PartnerControls"/>
    </lcf76f155ced4ddcb4097134ff3c332f>
    <TaxCatchAll xmlns="5ed5bd0d-9aa5-480d-8c58-25f9f57090c9" xsi:nil="true"/>
  </documentManagement>
</p:properties>
</file>

<file path=customXml/itemProps1.xml><?xml version="1.0" encoding="utf-8"?>
<ds:datastoreItem xmlns:ds="http://schemas.openxmlformats.org/officeDocument/2006/customXml" ds:itemID="{2DB12AFE-7D8D-4F83-B45A-0883E6EF8B1E}"/>
</file>

<file path=customXml/itemProps2.xml><?xml version="1.0" encoding="utf-8"?>
<ds:datastoreItem xmlns:ds="http://schemas.openxmlformats.org/officeDocument/2006/customXml" ds:itemID="{F3A66B57-E78B-4887-8485-9200B29451E1}"/>
</file>

<file path=customXml/itemProps3.xml><?xml version="1.0" encoding="utf-8"?>
<ds:datastoreItem xmlns:ds="http://schemas.openxmlformats.org/officeDocument/2006/customXml" ds:itemID="{4711089A-6DA9-4C9F-9D8F-CE9D36138109}"/>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Registrants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Medina, Karla [NEA]</dc:creator>
  <cp:keywords/>
  <dc:description/>
  <cp:lastModifiedBy>Holmes, Ellen [NEA]</cp:lastModifiedBy>
  <dcterms:created xsi:type="dcterms:W3CDTF">2023-04-03T20:15:02Z</dcterms:created>
  <dcterms:modified xsi:type="dcterms:W3CDTF">2023-04-03T22:42:33Z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0x0101004F15A52AE31FEC4EB9E74AAFCF7B6AD7</vt:lpwstr>
  </property>
</Properties>
</file>