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a4-my.sharepoint.com/personal/cwilliams_mea_org/Documents/Documents/NEA work/UniServ Academy/UniServ Academy Trainings/Excel for organizing/"/>
    </mc:Choice>
  </mc:AlternateContent>
  <xr:revisionPtr revIDLastSave="2" documentId="8_{0476C67E-AE72-48A3-82E7-EBFE713C40B3}" xr6:coauthVersionLast="47" xr6:coauthVersionMax="47" xr10:uidLastSave="{4FC439D5-BED1-40FE-AE2C-9CE50843F182}"/>
  <bookViews>
    <workbookView xWindow="-19310" yWindow="-110" windowWidth="19420" windowHeight="10420" xr2:uid="{CF5009EA-B591-44ED-8DEB-172A7C101797}"/>
  </bookViews>
  <sheets>
    <sheet name="Scale entire tim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H16" i="1" s="1"/>
  <c r="H15" i="1" s="1"/>
  <c r="H14" i="1" s="1"/>
  <c r="H13" i="1" s="1"/>
  <c r="G17" i="1"/>
  <c r="G16" i="1" s="1"/>
  <c r="G15" i="1" s="1"/>
  <c r="G14" i="1" s="1"/>
  <c r="G13" i="1" s="1"/>
  <c r="F17" i="1"/>
  <c r="F16" i="1" s="1"/>
  <c r="F15" i="1" s="1"/>
  <c r="F14" i="1" s="1"/>
  <c r="F13" i="1" s="1"/>
  <c r="E17" i="1"/>
  <c r="E16" i="1" s="1"/>
  <c r="E15" i="1" s="1"/>
  <c r="E14" i="1" s="1"/>
  <c r="E13" i="1" s="1"/>
  <c r="N23" i="1"/>
  <c r="M23" i="1"/>
  <c r="L23" i="1"/>
  <c r="K23" i="1"/>
  <c r="F26" i="1" l="1"/>
  <c r="F25" i="1" s="1"/>
  <c r="F24" i="1" s="1"/>
  <c r="F23" i="1" s="1"/>
  <c r="F22" i="1" s="1"/>
  <c r="G26" i="1"/>
  <c r="G25" i="1" s="1"/>
  <c r="G24" i="1" s="1"/>
  <c r="G23" i="1" s="1"/>
  <c r="G22" i="1" s="1"/>
  <c r="E26" i="1"/>
  <c r="E25" i="1" s="1"/>
  <c r="E24" i="1" s="1"/>
  <c r="E23" i="1" s="1"/>
  <c r="E22" i="1" s="1"/>
  <c r="H26" i="1"/>
  <c r="H25" i="1" s="1"/>
  <c r="H24" i="1" s="1"/>
  <c r="H23" i="1" s="1"/>
  <c r="H22" i="1" s="1"/>
  <c r="L17" i="1"/>
  <c r="M17" i="1"/>
  <c r="N17" i="1"/>
  <c r="K17" i="1"/>
  <c r="N16" i="1"/>
  <c r="M16" i="1"/>
  <c r="L16" i="1"/>
  <c r="K16" i="1"/>
  <c r="N15" i="1"/>
  <c r="N25" i="1" s="1"/>
  <c r="M15" i="1"/>
  <c r="M25" i="1" s="1"/>
  <c r="L15" i="1"/>
  <c r="L25" i="1" s="1"/>
  <c r="K15" i="1"/>
  <c r="K25" i="1" s="1"/>
  <c r="N14" i="1"/>
  <c r="N24" i="1" s="1"/>
  <c r="M14" i="1"/>
  <c r="M24" i="1" s="1"/>
  <c r="L14" i="1"/>
  <c r="L24" i="1" s="1"/>
  <c r="K14" i="1"/>
  <c r="K24" i="1" s="1"/>
  <c r="T8" i="1"/>
  <c r="S8" i="1"/>
  <c r="R8" i="1"/>
  <c r="Q8" i="1"/>
  <c r="T7" i="1"/>
  <c r="S7" i="1"/>
  <c r="R7" i="1"/>
  <c r="Q7" i="1"/>
  <c r="T6" i="1"/>
  <c r="S6" i="1"/>
  <c r="R6" i="1"/>
  <c r="Q6" i="1"/>
  <c r="T5" i="1"/>
  <c r="S5" i="1"/>
  <c r="R5" i="1"/>
  <c r="Q5" i="1"/>
  <c r="T4" i="1"/>
  <c r="S4" i="1"/>
  <c r="R4" i="1"/>
  <c r="Q4" i="1"/>
  <c r="N26" i="1" l="1"/>
  <c r="T26" i="1" s="1"/>
  <c r="K26" i="1"/>
  <c r="M26" i="1"/>
  <c r="L26" i="1"/>
  <c r="P9" i="1"/>
  <c r="Q25" i="1" l="1"/>
  <c r="R26" i="1"/>
  <c r="Q26" i="1"/>
  <c r="S26" i="1"/>
  <c r="B11" i="1"/>
  <c r="B4" i="1"/>
  <c r="R25" i="1" l="1"/>
  <c r="Q24" i="1"/>
  <c r="R24" i="1" l="1"/>
  <c r="Q23" i="1"/>
  <c r="S25" i="1"/>
  <c r="Q17" i="1"/>
  <c r="Q22" i="1" l="1"/>
  <c r="T25" i="1"/>
  <c r="S24" i="1"/>
  <c r="R22" i="1"/>
  <c r="R23" i="1"/>
  <c r="R17" i="1"/>
  <c r="Q16" i="1"/>
  <c r="S23" i="1" l="1"/>
  <c r="S22" i="1"/>
  <c r="T24" i="1"/>
  <c r="S17" i="1"/>
  <c r="R16" i="1"/>
  <c r="Q15" i="1"/>
  <c r="T23" i="1" l="1"/>
  <c r="T22" i="1"/>
  <c r="T17" i="1"/>
  <c r="Q14" i="1"/>
  <c r="R15" i="1"/>
  <c r="S16" i="1"/>
  <c r="P27" i="1" l="1"/>
  <c r="S15" i="1"/>
  <c r="T16" i="1"/>
  <c r="R14" i="1"/>
  <c r="Q13" i="1"/>
  <c r="B21" i="1" l="1"/>
  <c r="R13" i="1"/>
  <c r="S14" i="1"/>
  <c r="T15" i="1"/>
  <c r="S13" i="1" l="1"/>
  <c r="T14" i="1"/>
  <c r="T13" i="1" l="1"/>
  <c r="P18" i="1" s="1"/>
  <c r="B20" i="1" s="1"/>
  <c r="B22" i="1" s="1"/>
  <c r="B23" i="1" l="1"/>
  <c r="B12" i="1"/>
  <c r="B13" i="1" s="1"/>
  <c r="B14" i="1" l="1"/>
</calcChain>
</file>

<file path=xl/sharedStrings.xml><?xml version="1.0" encoding="utf-8"?>
<sst xmlns="http://schemas.openxmlformats.org/spreadsheetml/2006/main" count="58" uniqueCount="22">
  <si>
    <t>Sample Proposal</t>
  </si>
  <si>
    <t>Base Year</t>
  </si>
  <si>
    <t>Base Year Matrix</t>
  </si>
  <si>
    <t>Base Year Bargaining Unit Totals</t>
  </si>
  <si>
    <t>Previous Year total cost:</t>
  </si>
  <si>
    <t>BA</t>
  </si>
  <si>
    <t>M</t>
  </si>
  <si>
    <t>M+15</t>
  </si>
  <si>
    <t>M+30</t>
  </si>
  <si>
    <t>Current year total cost:</t>
  </si>
  <si>
    <t>Dollar Increase:</t>
  </si>
  <si>
    <t>Percent Increase:</t>
  </si>
  <si>
    <t>Year 1</t>
  </si>
  <si>
    <t>Year 1 Matrix</t>
  </si>
  <si>
    <t>Year 1 Bargaining Unit Totals</t>
  </si>
  <si>
    <t>Sec</t>
  </si>
  <si>
    <t>TA</t>
  </si>
  <si>
    <t>Nurse</t>
  </si>
  <si>
    <t>PCA</t>
  </si>
  <si>
    <t>Year 2</t>
  </si>
  <si>
    <t>Year 2 Matrix</t>
  </si>
  <si>
    <t>Year 2 Bargaining Unit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</si>
</sst>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.000%"/>
    <numFmt numFmtId="166" formatCode="&quot;$&quot;#,##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16"/>
      <color theme="1"/>
      <name val="Calibri"/>
      <family val="2"/>
      <scheme val="minor"/>
    </font>
    <font>
      <b/>
      <sz val="10"/>
      <name val="Arial"/>
    </font>
    <font>
      <sz val="11"/>
      <color theme="0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3" fillId="0" borderId="1" xfId="2" applyFont="1" applyBorder="1"/>
    <xf numFmtId="0" fontId="0" fillId="2" borderId="0" xfId="0" applyFill="1"/>
    <xf numFmtId="0" fontId="5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164" fontId="3" fillId="0" borderId="1" xfId="2" applyNumberFormat="1" applyFont="1" applyBorder="1"/>
    <xf numFmtId="164" fontId="0" fillId="0" borderId="0" xfId="0" applyNumberFormat="1"/>
    <xf numFmtId="0" fontId="3" fillId="0" borderId="11" xfId="2" applyFont="1" applyBorder="1" applyAlignment="1">
      <alignment horizontal="center"/>
    </xf>
    <xf numFmtId="164" fontId="3" fillId="0" borderId="11" xfId="2" applyNumberFormat="1" applyFont="1" applyBorder="1"/>
    <xf numFmtId="0" fontId="0" fillId="3" borderId="0" xfId="0" applyFill="1"/>
    <xf numFmtId="165" fontId="0" fillId="0" borderId="0" xfId="1" applyNumberFormat="1" applyFont="1"/>
    <xf numFmtId="164" fontId="6" fillId="4" borderId="0" xfId="0" applyNumberFormat="1" applyFont="1" applyFill="1"/>
    <xf numFmtId="0" fontId="0" fillId="0" borderId="0" xfId="0" applyAlignment="1">
      <alignment horizontal="center"/>
    </xf>
    <xf numFmtId="166" fontId="3" fillId="0" borderId="1" xfId="2" applyNumberFormat="1" applyFont="1" applyBorder="1" applyAlignment="1">
      <alignment horizontal="center"/>
    </xf>
    <xf numFmtId="0" fontId="3" fillId="0" borderId="11" xfId="2" applyFont="1" applyBorder="1"/>
    <xf numFmtId="0" fontId="3" fillId="0" borderId="0" xfId="2" applyFont="1" applyAlignment="1">
      <alignment horizontal="center"/>
    </xf>
    <xf numFmtId="164" fontId="3" fillId="0" borderId="0" xfId="2" applyNumberFormat="1" applyFont="1"/>
    <xf numFmtId="0" fontId="3" fillId="0" borderId="0" xfId="2" applyFont="1"/>
    <xf numFmtId="166" fontId="3" fillId="0" borderId="11" xfId="2" applyNumberFormat="1" applyFont="1" applyBorder="1" applyAlignment="1">
      <alignment horizontal="center"/>
    </xf>
    <xf numFmtId="164" fontId="3" fillId="0" borderId="0" xfId="2" applyNumberFormat="1" applyFont="1" applyAlignment="1">
      <alignment horizontal="center"/>
    </xf>
    <xf numFmtId="0" fontId="0" fillId="0" borderId="1" xfId="0" applyBorder="1"/>
    <xf numFmtId="16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</cellXfs>
  <cellStyles count="3">
    <cellStyle name="Normal" xfId="0" builtinId="0"/>
    <cellStyle name="Normal 2" xfId="2" xr:uid="{1907DB0C-2712-4049-8CB4-44DA9BA7BA2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6B735-5D67-4850-B993-09BC75C564B1}">
  <dimension ref="A1:T27"/>
  <sheetViews>
    <sheetView tabSelected="1" workbookViewId="0">
      <selection activeCell="P9" sqref="P9:T9"/>
    </sheetView>
  </sheetViews>
  <sheetFormatPr defaultRowHeight="14.45"/>
  <cols>
    <col min="1" max="1" width="23.85546875" bestFit="1" customWidth="1"/>
    <col min="2" max="2" width="13.5703125" bestFit="1" customWidth="1"/>
    <col min="4" max="4" width="8.140625" bestFit="1" customWidth="1"/>
    <col min="5" max="5" width="12.140625" bestFit="1" customWidth="1"/>
    <col min="6" max="8" width="11.140625" bestFit="1" customWidth="1"/>
    <col min="10" max="10" width="3" bestFit="1" customWidth="1"/>
    <col min="11" max="13" width="10.140625" bestFit="1" customWidth="1"/>
    <col min="14" max="14" width="11.140625" bestFit="1" customWidth="1"/>
    <col min="16" max="16" width="3" bestFit="1" customWidth="1"/>
    <col min="17" max="17" width="11.140625" bestFit="1" customWidth="1"/>
    <col min="18" max="19" width="12.7109375" bestFit="1" customWidth="1"/>
    <col min="20" max="20" width="13.85546875" bestFit="1" customWidth="1"/>
  </cols>
  <sheetData>
    <row r="1" spans="1:20" ht="20.65" thickBo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9"/>
    </row>
    <row r="2" spans="1:20">
      <c r="D2" s="30" t="s">
        <v>1</v>
      </c>
      <c r="E2" s="31"/>
      <c r="F2" s="31"/>
      <c r="G2" s="31"/>
      <c r="H2" s="32"/>
      <c r="I2" s="2"/>
      <c r="J2" s="33" t="s">
        <v>2</v>
      </c>
      <c r="K2" s="34"/>
      <c r="L2" s="34"/>
      <c r="M2" s="34"/>
      <c r="N2" s="35"/>
      <c r="O2" s="2"/>
      <c r="P2" s="33" t="s">
        <v>3</v>
      </c>
      <c r="Q2" s="34"/>
      <c r="R2" s="34"/>
      <c r="S2" s="34"/>
      <c r="T2" s="35"/>
    </row>
    <row r="3" spans="1:20">
      <c r="A3" t="s">
        <v>4</v>
      </c>
      <c r="D3" s="3"/>
      <c r="E3" s="3" t="s">
        <v>5</v>
      </c>
      <c r="F3" s="3" t="s">
        <v>6</v>
      </c>
      <c r="G3" s="3" t="s">
        <v>7</v>
      </c>
      <c r="H3" s="3" t="s">
        <v>8</v>
      </c>
      <c r="J3" s="3"/>
      <c r="K3" s="3" t="s">
        <v>5</v>
      </c>
      <c r="L3" s="3" t="s">
        <v>6</v>
      </c>
      <c r="M3" s="3" t="s">
        <v>7</v>
      </c>
      <c r="N3" s="3" t="s">
        <v>8</v>
      </c>
      <c r="P3" s="3"/>
      <c r="Q3" s="3" t="s">
        <v>5</v>
      </c>
      <c r="R3" s="3" t="s">
        <v>6</v>
      </c>
      <c r="S3" s="3" t="s">
        <v>7</v>
      </c>
      <c r="T3" s="3" t="s">
        <v>8</v>
      </c>
    </row>
    <row r="4" spans="1:20">
      <c r="A4" t="s">
        <v>9</v>
      </c>
      <c r="B4" s="6">
        <f>P9</f>
        <v>5717143.5640930012</v>
      </c>
      <c r="D4" s="4">
        <v>1</v>
      </c>
      <c r="E4" s="13">
        <v>47266.113373460801</v>
      </c>
      <c r="F4" s="13">
        <v>49266.113373460801</v>
      </c>
      <c r="G4" s="13">
        <v>51266.113373460801</v>
      </c>
      <c r="H4" s="13">
        <v>53266.113373460801</v>
      </c>
      <c r="J4" s="4">
        <v>1</v>
      </c>
      <c r="K4" s="1">
        <v>1</v>
      </c>
      <c r="L4" s="1">
        <v>3</v>
      </c>
      <c r="M4" s="1">
        <v>1</v>
      </c>
      <c r="N4" s="1">
        <v>4</v>
      </c>
      <c r="P4" s="4">
        <v>1</v>
      </c>
      <c r="Q4" s="5">
        <f t="shared" ref="Q4:T8" si="0">K4*E4</f>
        <v>47266.113373460801</v>
      </c>
      <c r="R4" s="5">
        <f t="shared" si="0"/>
        <v>147798.3401203824</v>
      </c>
      <c r="S4" s="5">
        <f t="shared" si="0"/>
        <v>51266.113373460801</v>
      </c>
      <c r="T4" s="5">
        <f t="shared" si="0"/>
        <v>213064.4534938432</v>
      </c>
    </row>
    <row r="5" spans="1:20">
      <c r="A5" t="s">
        <v>10</v>
      </c>
      <c r="D5" s="4">
        <v>2</v>
      </c>
      <c r="E5" s="13">
        <v>49266.113373460801</v>
      </c>
      <c r="F5" s="13">
        <v>51266.113373460801</v>
      </c>
      <c r="G5" s="13">
        <v>53266.113373460801</v>
      </c>
      <c r="H5" s="13">
        <v>55266.113373460801</v>
      </c>
      <c r="J5" s="4">
        <v>2</v>
      </c>
      <c r="K5" s="1">
        <v>1</v>
      </c>
      <c r="L5" s="1">
        <v>6</v>
      </c>
      <c r="M5" s="1">
        <v>10</v>
      </c>
      <c r="N5" s="1">
        <v>5</v>
      </c>
      <c r="P5" s="4">
        <v>2</v>
      </c>
      <c r="Q5" s="5">
        <f t="shared" si="0"/>
        <v>49266.113373460801</v>
      </c>
      <c r="R5" s="5">
        <f t="shared" si="0"/>
        <v>307596.68024076481</v>
      </c>
      <c r="S5" s="5">
        <f t="shared" si="0"/>
        <v>532661.13373460807</v>
      </c>
      <c r="T5" s="5">
        <f t="shared" si="0"/>
        <v>276330.56686730403</v>
      </c>
    </row>
    <row r="6" spans="1:20">
      <c r="A6" t="s">
        <v>11</v>
      </c>
      <c r="D6" s="4">
        <v>3</v>
      </c>
      <c r="E6" s="13">
        <v>51266.113373460801</v>
      </c>
      <c r="F6" s="13">
        <v>53266.113373460801</v>
      </c>
      <c r="G6" s="13">
        <v>55266.113373460801</v>
      </c>
      <c r="H6" s="13">
        <v>57266.113373460801</v>
      </c>
      <c r="J6" s="4">
        <v>3</v>
      </c>
      <c r="K6" s="1">
        <v>3</v>
      </c>
      <c r="L6" s="1">
        <v>2</v>
      </c>
      <c r="M6" s="1">
        <v>1</v>
      </c>
      <c r="N6" s="1">
        <v>1</v>
      </c>
      <c r="P6" s="4">
        <v>3</v>
      </c>
      <c r="Q6" s="5">
        <f t="shared" si="0"/>
        <v>153798.3401203824</v>
      </c>
      <c r="R6" s="5">
        <f t="shared" si="0"/>
        <v>106532.2267469216</v>
      </c>
      <c r="S6" s="5">
        <f t="shared" si="0"/>
        <v>55266.113373460801</v>
      </c>
      <c r="T6" s="5">
        <f t="shared" si="0"/>
        <v>57266.113373460801</v>
      </c>
    </row>
    <row r="7" spans="1:20">
      <c r="D7" s="7">
        <v>4</v>
      </c>
      <c r="E7" s="18">
        <v>53266.113373460801</v>
      </c>
      <c r="F7" s="18">
        <v>55266.113373460801</v>
      </c>
      <c r="G7" s="18">
        <v>57266.113373460801</v>
      </c>
      <c r="H7" s="18">
        <v>59266.113373460801</v>
      </c>
      <c r="J7" s="7">
        <v>4</v>
      </c>
      <c r="K7" s="14">
        <v>1</v>
      </c>
      <c r="L7" s="14">
        <v>6</v>
      </c>
      <c r="M7" s="14">
        <v>2</v>
      </c>
      <c r="N7" s="14">
        <v>2</v>
      </c>
      <c r="P7" s="4">
        <v>4</v>
      </c>
      <c r="Q7" s="5">
        <f t="shared" si="0"/>
        <v>53266.113373460801</v>
      </c>
      <c r="R7" s="5">
        <f t="shared" si="0"/>
        <v>331596.68024076481</v>
      </c>
      <c r="S7" s="5">
        <f t="shared" si="0"/>
        <v>114532.2267469216</v>
      </c>
      <c r="T7" s="5">
        <f t="shared" si="0"/>
        <v>118532.2267469216</v>
      </c>
    </row>
    <row r="8" spans="1:20" ht="14.65" thickBot="1">
      <c r="D8" s="4">
        <v>5</v>
      </c>
      <c r="E8" s="13">
        <v>55266.113373460801</v>
      </c>
      <c r="F8" s="13">
        <v>57266.113373460801</v>
      </c>
      <c r="G8" s="13">
        <v>59266.113373460801</v>
      </c>
      <c r="H8" s="13">
        <v>61266.113373460801</v>
      </c>
      <c r="I8" s="20"/>
      <c r="J8" s="4">
        <v>5</v>
      </c>
      <c r="K8" s="1">
        <v>7</v>
      </c>
      <c r="L8" s="1">
        <v>16</v>
      </c>
      <c r="M8" s="1">
        <v>20</v>
      </c>
      <c r="N8" s="1">
        <v>10</v>
      </c>
      <c r="P8" s="4">
        <v>5</v>
      </c>
      <c r="Q8" s="5">
        <f t="shared" si="0"/>
        <v>386862.79361422558</v>
      </c>
      <c r="R8" s="5">
        <f t="shared" si="0"/>
        <v>916257.81397537282</v>
      </c>
      <c r="S8" s="5">
        <f t="shared" si="0"/>
        <v>1185322.2674692161</v>
      </c>
      <c r="T8" s="5">
        <f t="shared" si="0"/>
        <v>612661.13373460807</v>
      </c>
    </row>
    <row r="9" spans="1:20" ht="14.65" thickBot="1">
      <c r="D9" s="15"/>
      <c r="E9" s="19"/>
      <c r="F9" s="19"/>
      <c r="G9" s="19"/>
      <c r="H9" s="19"/>
      <c r="J9" s="15"/>
      <c r="K9" s="17"/>
      <c r="L9" s="17"/>
      <c r="M9" s="17"/>
      <c r="N9" s="17"/>
      <c r="P9" s="21">
        <f>SUM(Q4:T9)</f>
        <v>5717143.5640930012</v>
      </c>
      <c r="Q9" s="22"/>
      <c r="R9" s="22"/>
      <c r="S9" s="22"/>
      <c r="T9" s="23"/>
    </row>
    <row r="10" spans="1:20">
      <c r="B10" s="6"/>
      <c r="D10" s="12"/>
      <c r="E10" s="12"/>
      <c r="F10" s="12"/>
      <c r="G10" s="12"/>
      <c r="H10" s="12"/>
    </row>
    <row r="11" spans="1:20">
      <c r="A11" t="s">
        <v>4</v>
      </c>
      <c r="B11" s="6">
        <f>P9</f>
        <v>5717143.5640930012</v>
      </c>
      <c r="D11" s="24" t="s">
        <v>12</v>
      </c>
      <c r="E11" s="25"/>
      <c r="F11" s="25"/>
      <c r="G11" s="25"/>
      <c r="H11" s="26"/>
      <c r="I11" s="9"/>
      <c r="J11" s="24" t="s">
        <v>13</v>
      </c>
      <c r="K11" s="25"/>
      <c r="L11" s="25"/>
      <c r="M11" s="25"/>
      <c r="N11" s="26"/>
      <c r="O11" s="9"/>
      <c r="P11" s="24" t="s">
        <v>14</v>
      </c>
      <c r="Q11" s="25"/>
      <c r="R11" s="25"/>
      <c r="S11" s="25"/>
      <c r="T11" s="26"/>
    </row>
    <row r="12" spans="1:20">
      <c r="A12" t="s">
        <v>9</v>
      </c>
      <c r="B12" s="6">
        <f>P18</f>
        <v>6000000</v>
      </c>
      <c r="D12" s="3"/>
      <c r="E12" s="3" t="s">
        <v>15</v>
      </c>
      <c r="F12" s="3" t="s">
        <v>16</v>
      </c>
      <c r="G12" s="3" t="s">
        <v>17</v>
      </c>
      <c r="H12" s="3" t="s">
        <v>18</v>
      </c>
      <c r="J12" s="3"/>
      <c r="K12" s="3" t="s">
        <v>5</v>
      </c>
      <c r="L12" s="3" t="s">
        <v>6</v>
      </c>
      <c r="M12" s="3" t="s">
        <v>7</v>
      </c>
      <c r="N12" s="3" t="s">
        <v>8</v>
      </c>
      <c r="P12" s="3"/>
      <c r="Q12" s="3" t="s">
        <v>5</v>
      </c>
      <c r="R12" s="3" t="s">
        <v>6</v>
      </c>
      <c r="S12" s="3" t="s">
        <v>7</v>
      </c>
      <c r="T12" s="3" t="s">
        <v>8</v>
      </c>
    </row>
    <row r="13" spans="1:20">
      <c r="A13" t="s">
        <v>10</v>
      </c>
      <c r="B13" s="6">
        <f>B12-B11</f>
        <v>282856.43590699881</v>
      </c>
      <c r="D13" s="4">
        <v>1</v>
      </c>
      <c r="E13" s="13">
        <f t="shared" ref="E13:H16" si="1">E14-(E5-E4)</f>
        <v>49078.431372549021</v>
      </c>
      <c r="F13" s="13">
        <f t="shared" si="1"/>
        <v>51078.431372549021</v>
      </c>
      <c r="G13" s="13">
        <f t="shared" si="1"/>
        <v>53078.431372549021</v>
      </c>
      <c r="H13" s="13">
        <f t="shared" si="1"/>
        <v>55078.431372549021</v>
      </c>
      <c r="J13" s="4">
        <v>1</v>
      </c>
      <c r="K13" s="1"/>
      <c r="L13" s="1"/>
      <c r="M13" s="1"/>
      <c r="N13" s="1"/>
      <c r="P13" s="4">
        <v>1</v>
      </c>
      <c r="Q13" s="5">
        <f t="shared" ref="Q13:T17" si="2">K13*E13</f>
        <v>0</v>
      </c>
      <c r="R13" s="5">
        <f t="shared" si="2"/>
        <v>0</v>
      </c>
      <c r="S13" s="5">
        <f t="shared" si="2"/>
        <v>0</v>
      </c>
      <c r="T13" s="5">
        <f t="shared" si="2"/>
        <v>0</v>
      </c>
    </row>
    <row r="14" spans="1:20">
      <c r="A14" t="s">
        <v>11</v>
      </c>
      <c r="B14" s="10">
        <f>B13/B11</f>
        <v>4.94751325965474E-2</v>
      </c>
      <c r="D14" s="4">
        <v>2</v>
      </c>
      <c r="E14" s="13">
        <f t="shared" si="1"/>
        <v>51078.431372549021</v>
      </c>
      <c r="F14" s="13">
        <f t="shared" si="1"/>
        <v>53078.431372549021</v>
      </c>
      <c r="G14" s="13">
        <f t="shared" si="1"/>
        <v>55078.431372549021</v>
      </c>
      <c r="H14" s="13">
        <f t="shared" si="1"/>
        <v>57078.431372549021</v>
      </c>
      <c r="J14" s="4">
        <v>2</v>
      </c>
      <c r="K14" s="1">
        <f t="shared" ref="K14:N16" si="3">K4</f>
        <v>1</v>
      </c>
      <c r="L14" s="1">
        <f t="shared" si="3"/>
        <v>3</v>
      </c>
      <c r="M14" s="1">
        <f t="shared" si="3"/>
        <v>1</v>
      </c>
      <c r="N14" s="1">
        <f t="shared" si="3"/>
        <v>4</v>
      </c>
      <c r="P14" s="4">
        <v>2</v>
      </c>
      <c r="Q14" s="5">
        <f t="shared" si="2"/>
        <v>51078.431372549021</v>
      </c>
      <c r="R14" s="5">
        <f t="shared" si="2"/>
        <v>159235.29411764705</v>
      </c>
      <c r="S14" s="5">
        <f t="shared" si="2"/>
        <v>55078.431372549021</v>
      </c>
      <c r="T14" s="5">
        <f t="shared" si="2"/>
        <v>228313.72549019608</v>
      </c>
    </row>
    <row r="15" spans="1:20">
      <c r="D15" s="4">
        <v>3</v>
      </c>
      <c r="E15" s="13">
        <f t="shared" si="1"/>
        <v>53078.431372549021</v>
      </c>
      <c r="F15" s="13">
        <f t="shared" si="1"/>
        <v>55078.431372549021</v>
      </c>
      <c r="G15" s="13">
        <f t="shared" si="1"/>
        <v>57078.431372549021</v>
      </c>
      <c r="H15" s="13">
        <f t="shared" si="1"/>
        <v>59078.431372549021</v>
      </c>
      <c r="J15" s="4">
        <v>3</v>
      </c>
      <c r="K15" s="1">
        <f t="shared" si="3"/>
        <v>1</v>
      </c>
      <c r="L15" s="1">
        <f t="shared" si="3"/>
        <v>6</v>
      </c>
      <c r="M15" s="1">
        <f t="shared" si="3"/>
        <v>10</v>
      </c>
      <c r="N15" s="1">
        <f t="shared" si="3"/>
        <v>5</v>
      </c>
      <c r="P15" s="4">
        <v>3</v>
      </c>
      <c r="Q15" s="5">
        <f t="shared" si="2"/>
        <v>53078.431372549021</v>
      </c>
      <c r="R15" s="5">
        <f t="shared" si="2"/>
        <v>330470.5882352941</v>
      </c>
      <c r="S15" s="5">
        <f t="shared" si="2"/>
        <v>570784.31372549024</v>
      </c>
      <c r="T15" s="5">
        <f t="shared" si="2"/>
        <v>295392.15686274512</v>
      </c>
    </row>
    <row r="16" spans="1:20">
      <c r="B16" s="6"/>
      <c r="D16" s="4">
        <v>4</v>
      </c>
      <c r="E16" s="13">
        <f t="shared" si="1"/>
        <v>55078.431372549021</v>
      </c>
      <c r="F16" s="13">
        <f t="shared" si="1"/>
        <v>57078.431372549021</v>
      </c>
      <c r="G16" s="13">
        <f t="shared" si="1"/>
        <v>59078.431372549021</v>
      </c>
      <c r="H16" s="13">
        <f t="shared" si="1"/>
        <v>61078.431372549021</v>
      </c>
      <c r="J16" s="4">
        <v>4</v>
      </c>
      <c r="K16" s="1">
        <f t="shared" si="3"/>
        <v>3</v>
      </c>
      <c r="L16" s="1">
        <f t="shared" si="3"/>
        <v>2</v>
      </c>
      <c r="M16" s="1">
        <f t="shared" si="3"/>
        <v>1</v>
      </c>
      <c r="N16" s="1">
        <f t="shared" si="3"/>
        <v>1</v>
      </c>
      <c r="P16" s="4">
        <v>4</v>
      </c>
      <c r="Q16" s="5">
        <f t="shared" si="2"/>
        <v>165235.29411764705</v>
      </c>
      <c r="R16" s="5">
        <f t="shared" si="2"/>
        <v>114156.86274509804</v>
      </c>
      <c r="S16" s="5">
        <f t="shared" si="2"/>
        <v>59078.431372549021</v>
      </c>
      <c r="T16" s="5">
        <f t="shared" si="2"/>
        <v>61078.431372549021</v>
      </c>
    </row>
    <row r="17" spans="1:20" ht="14.65" thickBot="1">
      <c r="B17" s="10"/>
      <c r="D17" s="4">
        <v>5</v>
      </c>
      <c r="E17" s="13">
        <f>E8+E18</f>
        <v>57078.431372549021</v>
      </c>
      <c r="F17" s="13">
        <f>F8+E18</f>
        <v>59078.431372549021</v>
      </c>
      <c r="G17" s="13">
        <f>G8+E18</f>
        <v>61078.431372549021</v>
      </c>
      <c r="H17" s="13">
        <f>H8+E18</f>
        <v>63078.431372549021</v>
      </c>
      <c r="J17" s="4">
        <v>5</v>
      </c>
      <c r="K17" s="1">
        <f>K8+K7</f>
        <v>8</v>
      </c>
      <c r="L17" s="1">
        <f>L8+L7</f>
        <v>22</v>
      </c>
      <c r="M17" s="1">
        <f>M8+M7</f>
        <v>22</v>
      </c>
      <c r="N17" s="1">
        <f>N8+N7</f>
        <v>12</v>
      </c>
      <c r="P17" s="4">
        <v>5</v>
      </c>
      <c r="Q17" s="5">
        <f t="shared" si="2"/>
        <v>456627.45098039217</v>
      </c>
      <c r="R17" s="5">
        <f t="shared" si="2"/>
        <v>1299725.4901960786</v>
      </c>
      <c r="S17" s="5">
        <f t="shared" si="2"/>
        <v>1343725.4901960786</v>
      </c>
      <c r="T17" s="5">
        <f t="shared" si="2"/>
        <v>756941.17647058819</v>
      </c>
    </row>
    <row r="18" spans="1:20">
      <c r="D18" s="7"/>
      <c r="E18" s="11">
        <v>1812.3179990882184</v>
      </c>
      <c r="F18" s="8"/>
      <c r="G18" s="8"/>
      <c r="H18" s="8"/>
      <c r="J18" s="7"/>
      <c r="K18" s="14"/>
      <c r="L18" s="14"/>
      <c r="M18" s="14"/>
      <c r="N18" s="14"/>
      <c r="P18" s="36">
        <f>SUM(Q13:T19)</f>
        <v>6000000</v>
      </c>
      <c r="Q18" s="37"/>
      <c r="R18" s="37"/>
      <c r="S18" s="37"/>
      <c r="T18" s="38"/>
    </row>
    <row r="19" spans="1:20">
      <c r="D19" s="15"/>
      <c r="E19" s="6"/>
      <c r="F19" s="6"/>
      <c r="G19" s="6"/>
      <c r="H19" s="6"/>
      <c r="J19" s="15"/>
      <c r="K19" s="17"/>
      <c r="L19" s="17"/>
      <c r="M19" s="17"/>
      <c r="N19" s="17"/>
      <c r="P19" s="15"/>
      <c r="Q19" s="16"/>
      <c r="R19" s="16"/>
      <c r="S19" s="16"/>
      <c r="T19" s="16"/>
    </row>
    <row r="20" spans="1:20">
      <c r="A20" t="s">
        <v>4</v>
      </c>
      <c r="B20" s="6">
        <f>P18</f>
        <v>6000000</v>
      </c>
      <c r="D20" s="24" t="s">
        <v>19</v>
      </c>
      <c r="E20" s="25"/>
      <c r="F20" s="25"/>
      <c r="G20" s="25"/>
      <c r="H20" s="26"/>
      <c r="I20" s="9"/>
      <c r="J20" s="24" t="s">
        <v>20</v>
      </c>
      <c r="K20" s="25"/>
      <c r="L20" s="25"/>
      <c r="M20" s="25"/>
      <c r="N20" s="26"/>
      <c r="O20" s="9"/>
      <c r="P20" s="24" t="s">
        <v>21</v>
      </c>
      <c r="Q20" s="25"/>
      <c r="R20" s="25"/>
      <c r="S20" s="25"/>
      <c r="T20" s="26"/>
    </row>
    <row r="21" spans="1:20">
      <c r="A21" t="s">
        <v>9</v>
      </c>
      <c r="B21" s="6">
        <f>P27</f>
        <v>6076000.0000000009</v>
      </c>
      <c r="D21" s="3"/>
      <c r="E21" s="3" t="s">
        <v>15</v>
      </c>
      <c r="F21" s="3" t="s">
        <v>16</v>
      </c>
      <c r="G21" s="3" t="s">
        <v>17</v>
      </c>
      <c r="H21" s="3" t="s">
        <v>18</v>
      </c>
      <c r="J21" s="3"/>
      <c r="K21" s="3" t="s">
        <v>5</v>
      </c>
      <c r="L21" s="3" t="s">
        <v>6</v>
      </c>
      <c r="M21" s="3" t="s">
        <v>7</v>
      </c>
      <c r="N21" s="3" t="s">
        <v>8</v>
      </c>
      <c r="P21" s="3"/>
      <c r="Q21" s="3" t="s">
        <v>5</v>
      </c>
      <c r="R21" s="3" t="s">
        <v>6</v>
      </c>
      <c r="S21" s="3" t="s">
        <v>7</v>
      </c>
      <c r="T21" s="3" t="s">
        <v>8</v>
      </c>
    </row>
    <row r="22" spans="1:20">
      <c r="A22" t="s">
        <v>10</v>
      </c>
      <c r="B22" s="6">
        <f>B21-B20</f>
        <v>76000.000000000931</v>
      </c>
      <c r="D22" s="4">
        <v>1</v>
      </c>
      <c r="E22" s="13">
        <f t="shared" ref="E22:H25" si="4">E23-(E14-E13)</f>
        <v>49078.431372549021</v>
      </c>
      <c r="F22" s="13">
        <f t="shared" si="4"/>
        <v>51078.431372549021</v>
      </c>
      <c r="G22" s="13">
        <f t="shared" si="4"/>
        <v>53078.431372549021</v>
      </c>
      <c r="H22" s="13">
        <f t="shared" si="4"/>
        <v>55078.431372549021</v>
      </c>
      <c r="J22" s="4">
        <v>1</v>
      </c>
      <c r="K22" s="1"/>
      <c r="L22" s="1"/>
      <c r="M22" s="1"/>
      <c r="N22" s="1"/>
      <c r="P22" s="4">
        <v>1</v>
      </c>
      <c r="Q22" s="5">
        <f t="shared" ref="Q22:Q26" si="5">K22*E22</f>
        <v>0</v>
      </c>
      <c r="R22" s="5">
        <f t="shared" ref="R22:R26" si="6">L22*F22</f>
        <v>0</v>
      </c>
      <c r="S22" s="5">
        <f t="shared" ref="S22:S26" si="7">M22*G22</f>
        <v>0</v>
      </c>
      <c r="T22" s="5">
        <f t="shared" ref="T22:T26" si="8">N22*H22</f>
        <v>0</v>
      </c>
    </row>
    <row r="23" spans="1:20">
      <c r="A23" t="s">
        <v>11</v>
      </c>
      <c r="B23" s="10">
        <f>B22/B20</f>
        <v>1.2666666666666822E-2</v>
      </c>
      <c r="D23" s="4">
        <v>2</v>
      </c>
      <c r="E23" s="13">
        <f t="shared" si="4"/>
        <v>51078.431372549021</v>
      </c>
      <c r="F23" s="13">
        <f t="shared" si="4"/>
        <v>53078.431372549021</v>
      </c>
      <c r="G23" s="13">
        <f t="shared" si="4"/>
        <v>55078.431372549021</v>
      </c>
      <c r="H23" s="13">
        <f t="shared" si="4"/>
        <v>57078.431372549021</v>
      </c>
      <c r="J23" s="4">
        <v>2</v>
      </c>
      <c r="K23" s="1">
        <f t="shared" ref="K23:N25" si="9">K13</f>
        <v>0</v>
      </c>
      <c r="L23" s="1">
        <f t="shared" si="9"/>
        <v>0</v>
      </c>
      <c r="M23" s="1">
        <f t="shared" si="9"/>
        <v>0</v>
      </c>
      <c r="N23" s="1">
        <f t="shared" si="9"/>
        <v>0</v>
      </c>
      <c r="P23" s="4">
        <v>2</v>
      </c>
      <c r="Q23" s="5">
        <f t="shared" si="5"/>
        <v>0</v>
      </c>
      <c r="R23" s="5">
        <f t="shared" si="6"/>
        <v>0</v>
      </c>
      <c r="S23" s="5">
        <f t="shared" si="7"/>
        <v>0</v>
      </c>
      <c r="T23" s="5">
        <f t="shared" si="8"/>
        <v>0</v>
      </c>
    </row>
    <row r="24" spans="1:20">
      <c r="D24" s="4">
        <v>3</v>
      </c>
      <c r="E24" s="13">
        <f t="shared" si="4"/>
        <v>53078.431372549021</v>
      </c>
      <c r="F24" s="13">
        <f t="shared" si="4"/>
        <v>55078.431372549021</v>
      </c>
      <c r="G24" s="13">
        <f t="shared" si="4"/>
        <v>57078.431372549021</v>
      </c>
      <c r="H24" s="13">
        <f t="shared" si="4"/>
        <v>59078.431372549021</v>
      </c>
      <c r="J24" s="4">
        <v>3</v>
      </c>
      <c r="K24" s="1">
        <f t="shared" si="9"/>
        <v>1</v>
      </c>
      <c r="L24" s="1">
        <f t="shared" si="9"/>
        <v>3</v>
      </c>
      <c r="M24" s="1">
        <f t="shared" si="9"/>
        <v>1</v>
      </c>
      <c r="N24" s="1">
        <f t="shared" si="9"/>
        <v>4</v>
      </c>
      <c r="P24" s="4">
        <v>3</v>
      </c>
      <c r="Q24" s="5">
        <f t="shared" si="5"/>
        <v>53078.431372549021</v>
      </c>
      <c r="R24" s="5">
        <f t="shared" si="6"/>
        <v>165235.29411764705</v>
      </c>
      <c r="S24" s="5">
        <f t="shared" si="7"/>
        <v>57078.431372549021</v>
      </c>
      <c r="T24" s="5">
        <f t="shared" si="8"/>
        <v>236313.72549019608</v>
      </c>
    </row>
    <row r="25" spans="1:20">
      <c r="B25" s="6"/>
      <c r="D25" s="4">
        <v>4</v>
      </c>
      <c r="E25" s="13">
        <f t="shared" si="4"/>
        <v>55078.431372549021</v>
      </c>
      <c r="F25" s="13">
        <f t="shared" si="4"/>
        <v>57078.431372549021</v>
      </c>
      <c r="G25" s="13">
        <f t="shared" si="4"/>
        <v>59078.431372549021</v>
      </c>
      <c r="H25" s="13">
        <f t="shared" si="4"/>
        <v>61078.431372549021</v>
      </c>
      <c r="J25" s="4">
        <v>4</v>
      </c>
      <c r="K25" s="1">
        <f t="shared" si="9"/>
        <v>1</v>
      </c>
      <c r="L25" s="1">
        <f t="shared" si="9"/>
        <v>6</v>
      </c>
      <c r="M25" s="1">
        <f t="shared" si="9"/>
        <v>10</v>
      </c>
      <c r="N25" s="1">
        <f t="shared" si="9"/>
        <v>5</v>
      </c>
      <c r="P25" s="4">
        <v>4</v>
      </c>
      <c r="Q25" s="5">
        <f t="shared" si="5"/>
        <v>55078.431372549021</v>
      </c>
      <c r="R25" s="5">
        <f t="shared" si="6"/>
        <v>342470.5882352941</v>
      </c>
      <c r="S25" s="5">
        <f t="shared" si="7"/>
        <v>590784.31372549024</v>
      </c>
      <c r="T25" s="5">
        <f t="shared" si="8"/>
        <v>305392.15686274512</v>
      </c>
    </row>
    <row r="26" spans="1:20" ht="14.65" thickBot="1">
      <c r="B26" s="10"/>
      <c r="D26" s="4">
        <v>5</v>
      </c>
      <c r="E26" s="13">
        <f>E17+E27</f>
        <v>57078.431372549021</v>
      </c>
      <c r="F26" s="13">
        <f>F17+E27</f>
        <v>59078.431372549021</v>
      </c>
      <c r="G26" s="13">
        <f>G17+E27</f>
        <v>61078.431372549021</v>
      </c>
      <c r="H26" s="13">
        <f>H17+E27</f>
        <v>63078.431372549021</v>
      </c>
      <c r="J26" s="4">
        <v>5</v>
      </c>
      <c r="K26" s="1">
        <f>K17+K16</f>
        <v>11</v>
      </c>
      <c r="L26" s="1">
        <f>L17+L16</f>
        <v>24</v>
      </c>
      <c r="M26" s="1">
        <f>M17+M16</f>
        <v>23</v>
      </c>
      <c r="N26" s="1">
        <f>N17+N16</f>
        <v>13</v>
      </c>
      <c r="P26" s="4">
        <v>5</v>
      </c>
      <c r="Q26" s="5">
        <f t="shared" si="5"/>
        <v>627862.74509803928</v>
      </c>
      <c r="R26" s="5">
        <f t="shared" si="6"/>
        <v>1417882.3529411764</v>
      </c>
      <c r="S26" s="5">
        <f t="shared" si="7"/>
        <v>1404803.9215686275</v>
      </c>
      <c r="T26" s="5">
        <f t="shared" si="8"/>
        <v>820019.60784313723</v>
      </c>
    </row>
    <row r="27" spans="1:20">
      <c r="D27" s="7"/>
      <c r="E27" s="11">
        <v>0</v>
      </c>
      <c r="F27" s="8"/>
      <c r="G27" s="8"/>
      <c r="H27" s="8"/>
      <c r="J27" s="7"/>
      <c r="K27" s="14"/>
      <c r="L27" s="14"/>
      <c r="M27" s="14"/>
      <c r="N27" s="14"/>
      <c r="P27" s="36">
        <f>SUM(Q22:T27)</f>
        <v>6076000.0000000009</v>
      </c>
      <c r="Q27" s="37"/>
      <c r="R27" s="37"/>
      <c r="S27" s="37"/>
      <c r="T27" s="38"/>
    </row>
  </sheetData>
  <mergeCells count="13">
    <mergeCell ref="P18:T18"/>
    <mergeCell ref="D20:H20"/>
    <mergeCell ref="J20:N20"/>
    <mergeCell ref="P20:T20"/>
    <mergeCell ref="P27:T27"/>
    <mergeCell ref="P9:T9"/>
    <mergeCell ref="D11:H11"/>
    <mergeCell ref="J11:N11"/>
    <mergeCell ref="P11:T11"/>
    <mergeCell ref="A1:T1"/>
    <mergeCell ref="D2:H2"/>
    <mergeCell ref="J2:N2"/>
    <mergeCell ref="P2:T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b9d75486ebef3f369f2df8209c91cf89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1670a7a5a26675f7640e8a8c5e12ae57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E0548ECA-4EFE-408A-87E2-8BCC3DF4FDE1}"/>
</file>

<file path=customXml/itemProps2.xml><?xml version="1.0" encoding="utf-8"?>
<ds:datastoreItem xmlns:ds="http://schemas.openxmlformats.org/officeDocument/2006/customXml" ds:itemID="{B9596D81-9D5E-4836-B8C4-B6075716679C}"/>
</file>

<file path=customXml/itemProps3.xml><?xml version="1.0" encoding="utf-8"?>
<ds:datastoreItem xmlns:ds="http://schemas.openxmlformats.org/officeDocument/2006/customXml" ds:itemID="{ECB9CA07-0B67-4A66-9839-B0FFDA0F6A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Reilly, Monet [PA]</dc:creator>
  <cp:keywords/>
  <dc:description/>
  <cp:lastModifiedBy>Reilly, Monet [PA]</cp:lastModifiedBy>
  <cp:revision/>
  <dcterms:created xsi:type="dcterms:W3CDTF">2019-11-20T20:13:36Z</dcterms:created>
  <dcterms:modified xsi:type="dcterms:W3CDTF">2024-12-05T14:00:40Z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