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06"/>
  <workbookPr/>
  <mc:AlternateContent xmlns:mc="http://schemas.openxmlformats.org/markup-compatibility/2006">
    <mc:Choice Requires="x15">
      <x15ac:absPath xmlns:x15ac="http://schemas.microsoft.com/office/spreadsheetml/2010/11/ac" url="C:\Users\eholmes\OneDrive - National Education Association\UniServ Academy 22-23\F2F Organizing Through Advocacy\Communications\"/>
    </mc:Choice>
  </mc:AlternateContent>
  <xr:revisionPtr revIDLastSave="0" documentId="11_CA6F77B163D67FE8DD8107A81223F8BBA149E5D1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Registrants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" i="2" l="1"/>
  <c r="H31" i="2"/>
  <c r="A31" i="2"/>
  <c r="I30" i="2"/>
  <c r="H30" i="2"/>
  <c r="A30" i="2"/>
  <c r="I29" i="2"/>
  <c r="H29" i="2"/>
  <c r="A29" i="2"/>
  <c r="I28" i="2"/>
  <c r="H28" i="2"/>
  <c r="A28" i="2"/>
  <c r="I27" i="2"/>
  <c r="H27" i="2"/>
  <c r="A27" i="2"/>
  <c r="I7" i="2"/>
  <c r="H7" i="2"/>
  <c r="A7" i="2"/>
  <c r="I26" i="2"/>
  <c r="H26" i="2"/>
  <c r="A26" i="2"/>
  <c r="I25" i="2"/>
  <c r="H25" i="2"/>
  <c r="A25" i="2"/>
  <c r="I6" i="2"/>
  <c r="H6" i="2"/>
  <c r="A6" i="2"/>
  <c r="I24" i="2"/>
  <c r="H24" i="2"/>
  <c r="A24" i="2"/>
  <c r="I23" i="2"/>
  <c r="H23" i="2"/>
  <c r="A23" i="2"/>
  <c r="I22" i="2"/>
  <c r="H22" i="2"/>
  <c r="A22" i="2"/>
  <c r="I21" i="2"/>
  <c r="H21" i="2"/>
  <c r="A21" i="2"/>
  <c r="I20" i="2"/>
  <c r="H20" i="2"/>
  <c r="A20" i="2"/>
  <c r="I10" i="2"/>
  <c r="H10" i="2"/>
  <c r="A10" i="2"/>
  <c r="I5" i="2"/>
  <c r="H5" i="2"/>
  <c r="A5" i="2"/>
  <c r="I4" i="2"/>
  <c r="H4" i="2"/>
  <c r="A4" i="2"/>
  <c r="I9" i="2"/>
  <c r="H9" i="2"/>
  <c r="A9" i="2"/>
  <c r="I8" i="2"/>
  <c r="H8" i="2"/>
  <c r="A8" i="2"/>
  <c r="I19" i="2"/>
  <c r="H19" i="2"/>
  <c r="A19" i="2"/>
  <c r="I3" i="2"/>
  <c r="H3" i="2"/>
  <c r="A3" i="2"/>
  <c r="I2" i="2"/>
  <c r="H2" i="2"/>
  <c r="A2" i="2"/>
  <c r="I18" i="2"/>
  <c r="H18" i="2"/>
  <c r="A18" i="2"/>
  <c r="I17" i="2"/>
  <c r="H17" i="2"/>
  <c r="A17" i="2"/>
  <c r="I16" i="2"/>
  <c r="H16" i="2"/>
  <c r="A16" i="2"/>
  <c r="I15" i="2"/>
  <c r="H15" i="2"/>
  <c r="A15" i="2"/>
  <c r="I14" i="2"/>
  <c r="H14" i="2"/>
  <c r="A14" i="2"/>
  <c r="I13" i="2"/>
  <c r="H13" i="2"/>
  <c r="A13" i="2"/>
  <c r="I12" i="2"/>
  <c r="H12" i="2"/>
  <c r="A12" i="2"/>
  <c r="I11" i="2"/>
  <c r="H11" i="2"/>
  <c r="A11" i="2"/>
</calcChain>
</file>

<file path=xl/sharedStrings.xml><?xml version="1.0" encoding="utf-8"?>
<sst xmlns="http://schemas.openxmlformats.org/spreadsheetml/2006/main" count="736" uniqueCount="430">
  <si>
    <t>Last Registration Date (GMT-05:00) Eastern [US &amp; Canada]</t>
  </si>
  <si>
    <t>First Name</t>
  </si>
  <si>
    <t>Last Name</t>
  </si>
  <si>
    <t>Email Address</t>
  </si>
  <si>
    <t>NEA Affiliate</t>
  </si>
  <si>
    <t>Pronoun choice for your badge or meeting ID</t>
  </si>
  <si>
    <t>Registration Type</t>
  </si>
  <si>
    <t>Check-In Date</t>
  </si>
  <si>
    <t>Check-Out Date</t>
  </si>
  <si>
    <t>Are there any allergies or health issues you experience that we should be aware of before your arrival? Include dietary restrictions here. PLEASE LEAVE BLANK IF N/A.</t>
  </si>
  <si>
    <t>Mobile Phone Number</t>
  </si>
  <si>
    <t>Pursuant to the Americans with Disabilities Act, do you require specific aids or services?</t>
  </si>
  <si>
    <t>Emergency Contact Name</t>
  </si>
  <si>
    <t>Emergency Contact Cell Phone</t>
  </si>
  <si>
    <t>Local Association (Not Listed)</t>
  </si>
  <si>
    <t>Full Name</t>
  </si>
  <si>
    <t>Home Address</t>
  </si>
  <si>
    <t>Home Address 1</t>
  </si>
  <si>
    <t>Home City</t>
  </si>
  <si>
    <t>Home State/Prov.</t>
  </si>
  <si>
    <t>Home State/Prov. Code</t>
  </si>
  <si>
    <t>Home ZIP/Postal Code</t>
  </si>
  <si>
    <t>What is your Race/Ethnicity?</t>
  </si>
  <si>
    <t>What is your sexual orientation?</t>
  </si>
  <si>
    <t>Please select your gender identity</t>
  </si>
  <si>
    <t>What is your age range?</t>
  </si>
  <si>
    <t>What is your career experience?</t>
  </si>
  <si>
    <t>Invitee Status</t>
  </si>
  <si>
    <t>Seleste</t>
  </si>
  <si>
    <t>Harris</t>
  </si>
  <si>
    <t>sharris@mseanea.org</t>
  </si>
  <si>
    <t>Maryland State Education Assn</t>
  </si>
  <si>
    <t>She/Her/Hers</t>
  </si>
  <si>
    <t>Facilitators</t>
  </si>
  <si>
    <t>4437527294</t>
  </si>
  <si>
    <t>N/A</t>
  </si>
  <si>
    <t>Sylvia Harris</t>
  </si>
  <si>
    <t>770-827-2791</t>
  </si>
  <si>
    <t>Education Support Professionals of Baltimore County</t>
  </si>
  <si>
    <t>Harris, Seleste</t>
  </si>
  <si>
    <t>2213 Argonne Drive, Havre,_x000D_
Suite 514</t>
  </si>
  <si>
    <t>2213 Argonne Drive, Havre,</t>
  </si>
  <si>
    <t>Havre de Grace, MD</t>
  </si>
  <si>
    <t>Maryland</t>
  </si>
  <si>
    <t>MD</t>
  </si>
  <si>
    <t>21078</t>
  </si>
  <si>
    <t>African American/Black</t>
  </si>
  <si>
    <t>Heterosexual/Straight</t>
  </si>
  <si>
    <t>Female</t>
  </si>
  <si>
    <t>36-45</t>
  </si>
  <si>
    <t>Veteran (11+ years)</t>
  </si>
  <si>
    <t>Accepted</t>
  </si>
  <si>
    <t>C. August</t>
  </si>
  <si>
    <t>Haygood</t>
  </si>
  <si>
    <t>august.haygood@alaedu.org</t>
  </si>
  <si>
    <t>Alabama Education Association</t>
  </si>
  <si>
    <t>3344140959</t>
  </si>
  <si>
    <t>Faye Haygood</t>
  </si>
  <si>
    <t>334-399-0813</t>
  </si>
  <si>
    <t>Haygood, C. August</t>
  </si>
  <si>
    <t>422 Dexter Avenue</t>
  </si>
  <si>
    <t>Montgomery</t>
  </si>
  <si>
    <t>Alabama</t>
  </si>
  <si>
    <t>AL</t>
  </si>
  <si>
    <t>36104</t>
  </si>
  <si>
    <t>26-35</t>
  </si>
  <si>
    <t>Steve</t>
  </si>
  <si>
    <t>Lagnena</t>
  </si>
  <si>
    <t>Steven.Lagnena@NYSUT.org</t>
  </si>
  <si>
    <t>New York State United Teachers</t>
  </si>
  <si>
    <t>He/Him/His</t>
  </si>
  <si>
    <t>6319656414</t>
  </si>
  <si>
    <t>Lisa Lagnena</t>
  </si>
  <si>
    <t>631-871-7672</t>
  </si>
  <si>
    <t>Staff</t>
  </si>
  <si>
    <t>Lagnena, Steve</t>
  </si>
  <si>
    <t>107 Josica Drive</t>
  </si>
  <si>
    <t>Riverhead</t>
  </si>
  <si>
    <t>New York</t>
  </si>
  <si>
    <t>NY</t>
  </si>
  <si>
    <t>11901</t>
  </si>
  <si>
    <t>White</t>
  </si>
  <si>
    <t>Male</t>
  </si>
  <si>
    <t>46-60</t>
  </si>
  <si>
    <t>Dr Toney L</t>
  </si>
  <si>
    <t>McNair Jr</t>
  </si>
  <si>
    <t>tmcnair@veanea.org</t>
  </si>
  <si>
    <t>Virginia Education Association</t>
  </si>
  <si>
    <t>757-416-8317</t>
  </si>
  <si>
    <t>Angela Cofield-McNair</t>
  </si>
  <si>
    <t>757-416-8316</t>
  </si>
  <si>
    <t>McNair Jr, Dr Toney L</t>
  </si>
  <si>
    <t>105 Chancey Drive</t>
  </si>
  <si>
    <t>Elizabeth City</t>
  </si>
  <si>
    <t>North Carolina</t>
  </si>
  <si>
    <t>NC</t>
  </si>
  <si>
    <t>27909</t>
  </si>
  <si>
    <t>61+</t>
  </si>
  <si>
    <t>Vanessa</t>
  </si>
  <si>
    <t>Pulkrabek</t>
  </si>
  <si>
    <t>vanessa.pulkrabek@edmn.org</t>
  </si>
  <si>
    <t>Education Minnesota</t>
  </si>
  <si>
    <t>651-247-6247</t>
  </si>
  <si>
    <t>Charles Pulkrabek</t>
  </si>
  <si>
    <t>218-256-8380</t>
  </si>
  <si>
    <t>Pulkrabek, Vanessa</t>
  </si>
  <si>
    <t>PO Box 1037</t>
  </si>
  <si>
    <t>Bemidji</t>
  </si>
  <si>
    <t>Minnesota</t>
  </si>
  <si>
    <t>MN</t>
  </si>
  <si>
    <t>56619</t>
  </si>
  <si>
    <t>Mid career (6-10 years)</t>
  </si>
  <si>
    <t>Bekah</t>
  </si>
  <si>
    <t>Saxon</t>
  </si>
  <si>
    <t>bsaxon@veanea.org</t>
  </si>
  <si>
    <t>Vegetarian</t>
  </si>
  <si>
    <t>4344094231</t>
  </si>
  <si>
    <t>Charlene Green</t>
  </si>
  <si>
    <t>434-409-8656</t>
  </si>
  <si>
    <t>127</t>
  </si>
  <si>
    <t>Saxon, Bekah</t>
  </si>
  <si>
    <t>905 Rives St</t>
  </si>
  <si>
    <t>Charlottesville</t>
  </si>
  <si>
    <t>Virginia</t>
  </si>
  <si>
    <t>VA</t>
  </si>
  <si>
    <t>22902</t>
  </si>
  <si>
    <t>Lesbian</t>
  </si>
  <si>
    <t>Charles</t>
  </si>
  <si>
    <t>Holmes</t>
  </si>
  <si>
    <t>cholmes@nea.org</t>
  </si>
  <si>
    <t>National Education Association</t>
  </si>
  <si>
    <t>NEA Headquarters Staff</t>
  </si>
  <si>
    <t>302-399-4499</t>
  </si>
  <si>
    <t>Jamie Holmes</t>
  </si>
  <si>
    <t>302-399-8985</t>
  </si>
  <si>
    <t>Holmes, Charles</t>
  </si>
  <si>
    <t>275 Brian Drive</t>
  </si>
  <si>
    <t>Smyrna</t>
  </si>
  <si>
    <t>Delaware</t>
  </si>
  <si>
    <t>DE</t>
  </si>
  <si>
    <t>19977</t>
  </si>
  <si>
    <t>Ellen</t>
  </si>
  <si>
    <t>eholmes@nea.org</t>
  </si>
  <si>
    <t>2076605589</t>
  </si>
  <si>
    <t>Kelly Holmes</t>
  </si>
  <si>
    <t>207-660-5590</t>
  </si>
  <si>
    <t>Holmes, Ellen</t>
  </si>
  <si>
    <t>3 Canaan Road_x000D_
2875 North Palermo Road</t>
  </si>
  <si>
    <t>3 Canaan Road</t>
  </si>
  <si>
    <t>Pittsfield</t>
  </si>
  <si>
    <t>Maine</t>
  </si>
  <si>
    <t>ME</t>
  </si>
  <si>
    <t>04967</t>
  </si>
  <si>
    <t>Other</t>
  </si>
  <si>
    <t>Karla</t>
  </si>
  <si>
    <t>Medina</t>
  </si>
  <si>
    <t>kmedina@nea.org</t>
  </si>
  <si>
    <t>2028227923</t>
  </si>
  <si>
    <t>Karla Medina</t>
  </si>
  <si>
    <t>202-822-7923</t>
  </si>
  <si>
    <t>NEA</t>
  </si>
  <si>
    <t>Medina, Karla</t>
  </si>
  <si>
    <t>1201 16th Street NW</t>
  </si>
  <si>
    <t>Washington</t>
  </si>
  <si>
    <t>District of Columbia</t>
  </si>
  <si>
    <t>DC</t>
  </si>
  <si>
    <t>20036</t>
  </si>
  <si>
    <t>Renaye</t>
  </si>
  <si>
    <t>Baker</t>
  </si>
  <si>
    <t>rbaker@mea.org</t>
  </si>
  <si>
    <t>Michigan Education Association</t>
  </si>
  <si>
    <t>Participant</t>
  </si>
  <si>
    <t>None</t>
  </si>
  <si>
    <t>9896986067</t>
  </si>
  <si>
    <t>Bruce Baker</t>
  </si>
  <si>
    <t>989-488-0630</t>
  </si>
  <si>
    <t>MEA Staff</t>
  </si>
  <si>
    <t>Baker, Renaye</t>
  </si>
  <si>
    <t>509 Vance Road</t>
  </si>
  <si>
    <t>Midland</t>
  </si>
  <si>
    <t>Michigan</t>
  </si>
  <si>
    <t>MI</t>
  </si>
  <si>
    <t>48640</t>
  </si>
  <si>
    <t>LaKeitha</t>
  </si>
  <si>
    <t>Benson-Bryant</t>
  </si>
  <si>
    <t>lakeithab@alaedu.org</t>
  </si>
  <si>
    <t>2054920066</t>
  </si>
  <si>
    <t>Willie Bryant</t>
  </si>
  <si>
    <t>334-507-1593</t>
  </si>
  <si>
    <t>Benson-Bryant, LaKeitha</t>
  </si>
  <si>
    <t>1932 County Road 5</t>
  </si>
  <si>
    <t>Akron</t>
  </si>
  <si>
    <t>35441</t>
  </si>
  <si>
    <t>Virginia (Ginny)</t>
  </si>
  <si>
    <t>Bollwahn</t>
  </si>
  <si>
    <t>vbollwahn@mea.org</t>
  </si>
  <si>
    <t>5172818294</t>
  </si>
  <si>
    <t>Lin Bollwahn</t>
  </si>
  <si>
    <t>517-256-1532</t>
  </si>
  <si>
    <t>PSA</t>
  </si>
  <si>
    <t>Bollwahn, Virginia (Ginny)</t>
  </si>
  <si>
    <t>3474 Alaiedon Pkwy_x000D_
Suite 100</t>
  </si>
  <si>
    <t>3474 Alaiedon Pkwy</t>
  </si>
  <si>
    <t>Okemos</t>
  </si>
  <si>
    <t>48864</t>
  </si>
  <si>
    <t>Vickie</t>
  </si>
  <si>
    <t>Caprinolo</t>
  </si>
  <si>
    <t>vickie.caprinolo@dsea.org</t>
  </si>
  <si>
    <t>Delaware State Education Association</t>
  </si>
  <si>
    <t>vegetarian</t>
  </si>
  <si>
    <t>3022728295</t>
  </si>
  <si>
    <t>Ryan Caprinolo</t>
  </si>
  <si>
    <t>443-553-2191</t>
  </si>
  <si>
    <t>Caprinolo, Vickie</t>
  </si>
  <si>
    <t>204 Suburban Dr</t>
  </si>
  <si>
    <t>Elkton</t>
  </si>
  <si>
    <t>21921</t>
  </si>
  <si>
    <t>Melissa</t>
  </si>
  <si>
    <t>Dan</t>
  </si>
  <si>
    <t>melissa.dan@floridaea.org</t>
  </si>
  <si>
    <t>Florida Education Association</t>
  </si>
  <si>
    <t>15618013373</t>
  </si>
  <si>
    <t>Jenefir Dan</t>
  </si>
  <si>
    <t>561-370-8333</t>
  </si>
  <si>
    <t>Palm Beach County Classroom Teachers Association</t>
  </si>
  <si>
    <t>Dan, Melissa</t>
  </si>
  <si>
    <t>715 Spencer Drive</t>
  </si>
  <si>
    <t>West Palm Beach</t>
  </si>
  <si>
    <t>Florida</t>
  </si>
  <si>
    <t>FL</t>
  </si>
  <si>
    <t>33409</t>
  </si>
  <si>
    <t>Asian</t>
  </si>
  <si>
    <t>Early career educator (0-5 years)</t>
  </si>
  <si>
    <t>Tara</t>
  </si>
  <si>
    <t>Gonzalez</t>
  </si>
  <si>
    <t>tara.gonzalez@floridaea.org</t>
  </si>
  <si>
    <t>Prefer not to say/Identify</t>
  </si>
  <si>
    <t>18138175337</t>
  </si>
  <si>
    <t>Danny Gonzalez</t>
  </si>
  <si>
    <t>813-817-5338</t>
  </si>
  <si>
    <t>Hillsborough County</t>
  </si>
  <si>
    <t>Gonzalez, Tara</t>
  </si>
  <si>
    <t>11419 Palm Pasture Dr</t>
  </si>
  <si>
    <t>Tampa</t>
  </si>
  <si>
    <t>33635</t>
  </si>
  <si>
    <t>Allen</t>
  </si>
  <si>
    <t>Gumm</t>
  </si>
  <si>
    <t>allen.gumm@nsea-nv.org</t>
  </si>
  <si>
    <t>Nevada State Education Association</t>
  </si>
  <si>
    <t>shrimp, crab, lobster, crayfish</t>
  </si>
  <si>
    <t>7025287009</t>
  </si>
  <si>
    <t>Toni Gumm</t>
  </si>
  <si>
    <t>775-790-3602</t>
  </si>
  <si>
    <t>Gumm, Allen</t>
  </si>
  <si>
    <t>1758 Oakwood Drive</t>
  </si>
  <si>
    <t>Minden</t>
  </si>
  <si>
    <t>Nevada</t>
  </si>
  <si>
    <t>NV</t>
  </si>
  <si>
    <t>89423</t>
  </si>
  <si>
    <t>Prefer not to say</t>
  </si>
  <si>
    <t>Prefer not to say/ Identify</t>
  </si>
  <si>
    <t>Mark</t>
  </si>
  <si>
    <t>Halls</t>
  </si>
  <si>
    <t>mark@woodlandpeaks.org</t>
  </si>
  <si>
    <t>Utah Education Association</t>
  </si>
  <si>
    <t>8013762990</t>
  </si>
  <si>
    <t>Audio</t>
  </si>
  <si>
    <t>Mark Halls</t>
  </si>
  <si>
    <t>801-376-2990</t>
  </si>
  <si>
    <t>Woodland Peaks Uniserv</t>
  </si>
  <si>
    <t>Halls, Mark</t>
  </si>
  <si>
    <t>810 W. 2000 N.</t>
  </si>
  <si>
    <t>Provo</t>
  </si>
  <si>
    <t>Utah</t>
  </si>
  <si>
    <t>UT</t>
  </si>
  <si>
    <t>84604</t>
  </si>
  <si>
    <t>Valerie</t>
  </si>
  <si>
    <t>Hoffmann</t>
  </si>
  <si>
    <t>val.hoffmann@dsea.org</t>
  </si>
  <si>
    <t>3023828244</t>
  </si>
  <si>
    <t>Mike Hoffmann</t>
  </si>
  <si>
    <t>302-272-1001</t>
  </si>
  <si>
    <t>Hoffmann, Valerie</t>
  </si>
  <si>
    <t>186 EVELYNDALE DR</t>
  </si>
  <si>
    <t>DOVER</t>
  </si>
  <si>
    <t>19901</t>
  </si>
  <si>
    <t>Eric</t>
  </si>
  <si>
    <t>Nagamine</t>
  </si>
  <si>
    <t>enagamine@hsta.org</t>
  </si>
  <si>
    <t>Hawaii State Teachers Association</t>
  </si>
  <si>
    <t>8082806195</t>
  </si>
  <si>
    <t>Jennifer Nagamine</t>
  </si>
  <si>
    <t>808-276-5607</t>
  </si>
  <si>
    <t>Nagamine, Eric</t>
  </si>
  <si>
    <t>667 Hopena Place</t>
  </si>
  <si>
    <t>Kahului</t>
  </si>
  <si>
    <t>Hawaii</t>
  </si>
  <si>
    <t>HI</t>
  </si>
  <si>
    <t>96732</t>
  </si>
  <si>
    <t>Will</t>
  </si>
  <si>
    <t>Oaks</t>
  </si>
  <si>
    <t>will.oaks@washingtonea.org</t>
  </si>
  <si>
    <t>Washington Education Association</t>
  </si>
  <si>
    <t>I am a lacto/ovo vegitarian.</t>
  </si>
  <si>
    <t>(425) 802-7882</t>
  </si>
  <si>
    <t>Krystin Oaks</t>
  </si>
  <si>
    <t>865-209-9333</t>
  </si>
  <si>
    <t>MidState UniServ Council</t>
  </si>
  <si>
    <t>Oaks, Will</t>
  </si>
  <si>
    <t>310 S. 2nd St._x000D_
PO BOX 998</t>
  </si>
  <si>
    <t>310 S. 2nd St.</t>
  </si>
  <si>
    <t>Roslyn</t>
  </si>
  <si>
    <t>WA</t>
  </si>
  <si>
    <t>98941</t>
  </si>
  <si>
    <t>Chasiti</t>
  </si>
  <si>
    <t>Paige</t>
  </si>
  <si>
    <t>cpaige@maetoday.org</t>
  </si>
  <si>
    <t>Mississippi Association of Educators</t>
  </si>
  <si>
    <t>6015292342</t>
  </si>
  <si>
    <t>Valarie Paige</t>
  </si>
  <si>
    <t>601-624-2944</t>
  </si>
  <si>
    <t>Capital/Southwest Region</t>
  </si>
  <si>
    <t>Paige, Chasiti</t>
  </si>
  <si>
    <t>775 N State St.</t>
  </si>
  <si>
    <t>Jackson</t>
  </si>
  <si>
    <t>Mississippi</t>
  </si>
  <si>
    <t>MS</t>
  </si>
  <si>
    <t>39202</t>
  </si>
  <si>
    <t>David</t>
  </si>
  <si>
    <t>Peacock</t>
  </si>
  <si>
    <t>david.peacock@floridaea.org</t>
  </si>
  <si>
    <t>8136790020</t>
  </si>
  <si>
    <t>Sabrina Gates</t>
  </si>
  <si>
    <t>813-679-0021</t>
  </si>
  <si>
    <t>Hillsborough Classroom Teachers' Association</t>
  </si>
  <si>
    <t>Peacock, David</t>
  </si>
  <si>
    <t>19051 Boyette Rd</t>
  </si>
  <si>
    <t>Lithia</t>
  </si>
  <si>
    <t>33547</t>
  </si>
  <si>
    <t>Dawn</t>
  </si>
  <si>
    <t>Pipkin</t>
  </si>
  <si>
    <t>dpipkin@mseanea.org</t>
  </si>
  <si>
    <t>3019570725</t>
  </si>
  <si>
    <t>Michael Pipkin</t>
  </si>
  <si>
    <t>240-925-7139</t>
  </si>
  <si>
    <t>Education Association of Charles County</t>
  </si>
  <si>
    <t>Pipkin, Dawn</t>
  </si>
  <si>
    <t>24701 Blackistone Rd.</t>
  </si>
  <si>
    <t>Hollywood</t>
  </si>
  <si>
    <t>20636</t>
  </si>
  <si>
    <t>Jedd</t>
  </si>
  <si>
    <t>Rivera</t>
  </si>
  <si>
    <t>jrivera@washingtonea.org</t>
  </si>
  <si>
    <t>3607909197</t>
  </si>
  <si>
    <t>Laura Rivera</t>
  </si>
  <si>
    <t>503-409-7892</t>
  </si>
  <si>
    <t>WEA</t>
  </si>
  <si>
    <t>Rivera, Jedd</t>
  </si>
  <si>
    <t>2025 N 2nd Way</t>
  </si>
  <si>
    <t>Ridgefield</t>
  </si>
  <si>
    <t>98642</t>
  </si>
  <si>
    <t>Latin(o/a/x), Hispanic, and Chican(o/a/x)</t>
  </si>
  <si>
    <t>Lisa</t>
  </si>
  <si>
    <t>Robbins</t>
  </si>
  <si>
    <t>LRobbins@mea.org</t>
  </si>
  <si>
    <t>No Dairy</t>
  </si>
  <si>
    <t>989-430-4630</t>
  </si>
  <si>
    <t>Dale Robbins</t>
  </si>
  <si>
    <t>989-859-7742</t>
  </si>
  <si>
    <t>MEA</t>
  </si>
  <si>
    <t>Robbins, Lisa</t>
  </si>
  <si>
    <t>802 S. Nine Mile Rd</t>
  </si>
  <si>
    <t>Sobia</t>
  </si>
  <si>
    <t>Sheikh</t>
  </si>
  <si>
    <t>sobia.sheikh@washingtonea.org</t>
  </si>
  <si>
    <t>4257739841</t>
  </si>
  <si>
    <t>Tahmeena Sheikh</t>
  </si>
  <si>
    <t>425-773-6348</t>
  </si>
  <si>
    <t>Select your Organization</t>
  </si>
  <si>
    <t>Sheikh, Sobia</t>
  </si>
  <si>
    <t>19220 53rd Pl W</t>
  </si>
  <si>
    <t>Lynnwood</t>
  </si>
  <si>
    <t>98036</t>
  </si>
  <si>
    <t>Earl</t>
  </si>
  <si>
    <t>Spriggs</t>
  </si>
  <si>
    <t>earl.spriggs@nsea-nv.org</t>
  </si>
  <si>
    <t>775-431-5410</t>
  </si>
  <si>
    <t>Cassandra Spriggs</t>
  </si>
  <si>
    <t>775-338-3156</t>
  </si>
  <si>
    <t>Washoe Education Association</t>
  </si>
  <si>
    <t>Spriggs, Earl</t>
  </si>
  <si>
    <t>622 Burns St</t>
  </si>
  <si>
    <t>Reno</t>
  </si>
  <si>
    <t>89502</t>
  </si>
  <si>
    <t>Brittni</t>
  </si>
  <si>
    <t>Wegmann</t>
  </si>
  <si>
    <t>brittni.wegmann@floridaea.org</t>
  </si>
  <si>
    <t>9415399036</t>
  </si>
  <si>
    <t>Bob Wegmann</t>
  </si>
  <si>
    <t>941-539-9034</t>
  </si>
  <si>
    <t>Wegmann, Brittni</t>
  </si>
  <si>
    <t>611 Beach Blvd_x000D_
Apt 3306</t>
  </si>
  <si>
    <t>611 Beach Blvd</t>
  </si>
  <si>
    <t>Jacksonville Beach</t>
  </si>
  <si>
    <t>32250-5347</t>
  </si>
  <si>
    <t>Billie Jo</t>
  </si>
  <si>
    <t>Wood</t>
  </si>
  <si>
    <t>bwood@washingtonea.org</t>
  </si>
  <si>
    <t>no allergies or other health concerns</t>
  </si>
  <si>
    <t>2532411717</t>
  </si>
  <si>
    <t>Cris Stan</t>
  </si>
  <si>
    <t>253-241-8959</t>
  </si>
  <si>
    <t>Wood, Billie Jo</t>
  </si>
  <si>
    <t>5112 68th St W</t>
  </si>
  <si>
    <t>University Place</t>
  </si>
  <si>
    <t>98467</t>
  </si>
  <si>
    <t>Joshua</t>
  </si>
  <si>
    <t>Yeh</t>
  </si>
  <si>
    <t>joshua.yeh@neaalaska.org</t>
  </si>
  <si>
    <t>NEA-Alaska</t>
  </si>
  <si>
    <t>5852302855</t>
  </si>
  <si>
    <t>Hannah Kniceley</t>
  </si>
  <si>
    <t>907-519-9598</t>
  </si>
  <si>
    <t>Yeh, Joshua</t>
  </si>
  <si>
    <t>PO Box 1308_x000D_
Unit 3</t>
  </si>
  <si>
    <t>PO Box 1308</t>
  </si>
  <si>
    <t>Sterling</t>
  </si>
  <si>
    <t>Alaska</t>
  </si>
  <si>
    <t>AK</t>
  </si>
  <si>
    <t>99672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</si>
</sst>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5">
    <font>
      <sz val="10"/>
      <color theme="1"/>
      <name val="Arial"/>
      <family val="2"/>
    </font>
    <font>
      <b/>
      <sz val="13"/>
      <color theme="1"/>
      <name val="Calibri"/>
      <family val="2"/>
    </font>
    <font>
      <u/>
      <sz val="12"/>
      <color rgb="FF0000FF"/>
      <name val="Calibri"/>
      <family val="2"/>
    </font>
    <font>
      <sz val="12"/>
      <color theme="1"/>
      <name val="Calibri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vertical="center"/>
    </xf>
    <xf numFmtId="22" fontId="3" fillId="0" borderId="0" xfId="0" applyNumberFormat="1" applyFont="1"/>
    <xf numFmtId="49" fontId="3" fillId="0" borderId="0" xfId="0" applyNumberFormat="1" applyFont="1"/>
    <xf numFmtId="14" fontId="3" fillId="0" borderId="0" xfId="0" applyNumberFormat="1" applyFont="1"/>
    <xf numFmtId="49" fontId="2" fillId="0" borderId="0" xfId="0" applyNumberFormat="1" applyFont="1"/>
    <xf numFmtId="22" fontId="3" fillId="2" borderId="0" xfId="0" applyNumberFormat="1" applyFont="1" applyFill="1"/>
    <xf numFmtId="49" fontId="3" fillId="2" borderId="0" xfId="0" applyNumberFormat="1" applyFont="1" applyFill="1"/>
    <xf numFmtId="14" fontId="3" fillId="2" borderId="0" xfId="0" applyNumberFormat="1" applyFont="1" applyFill="1"/>
    <xf numFmtId="49" fontId="2" fillId="2" borderId="0" xfId="0" applyNumberFormat="1" applyFont="1" applyFill="1"/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30"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AB31" totalsRowShown="0" headerRowDxfId="29" dataDxfId="28">
  <autoFilter ref="A1:AB31" xr:uid="{00000000-0009-0000-0100-000001000000}"/>
  <sortState xmlns:xlrd2="http://schemas.microsoft.com/office/spreadsheetml/2017/richdata2" ref="A2:AB31">
    <sortCondition ref="G1:G31"/>
  </sortState>
  <tableColumns count="28">
    <tableColumn id="1" xr3:uid="{00000000-0010-0000-0000-000001000000}" name="Last Registration Date (GMT-05:00) Eastern [US &amp; Canada]" dataDxfId="27"/>
    <tableColumn id="2" xr3:uid="{00000000-0010-0000-0000-000002000000}" name="First Name" dataDxfId="26"/>
    <tableColumn id="3" xr3:uid="{00000000-0010-0000-0000-000003000000}" name="Last Name" dataDxfId="25"/>
    <tableColumn id="4" xr3:uid="{00000000-0010-0000-0000-000004000000}" name="Email Address" dataDxfId="24"/>
    <tableColumn id="5" xr3:uid="{00000000-0010-0000-0000-000005000000}" name="NEA Affiliate" dataDxfId="23"/>
    <tableColumn id="6" xr3:uid="{00000000-0010-0000-0000-000006000000}" name="Pronoun choice for your badge or meeting ID" dataDxfId="22"/>
    <tableColumn id="7" xr3:uid="{00000000-0010-0000-0000-000007000000}" name="Registration Type" dataDxfId="21"/>
    <tableColumn id="8" xr3:uid="{00000000-0010-0000-0000-000008000000}" name="Check-In Date" dataDxfId="20"/>
    <tableColumn id="9" xr3:uid="{00000000-0010-0000-0000-000009000000}" name="Check-Out Date" dataDxfId="19"/>
    <tableColumn id="10" xr3:uid="{00000000-0010-0000-0000-00000A000000}" name="Are there any allergies or health issues you experience that we should be aware of before your arrival? Include dietary restrictions here. PLEASE LEAVE BLANK IF N/A." dataDxfId="18"/>
    <tableColumn id="11" xr3:uid="{00000000-0010-0000-0000-00000B000000}" name="Mobile Phone Number" dataDxfId="17"/>
    <tableColumn id="12" xr3:uid="{00000000-0010-0000-0000-00000C000000}" name="Pursuant to the Americans with Disabilities Act, do you require specific aids or services?" dataDxfId="16"/>
    <tableColumn id="13" xr3:uid="{00000000-0010-0000-0000-00000D000000}" name="Emergency Contact Name" dataDxfId="15"/>
    <tableColumn id="14" xr3:uid="{00000000-0010-0000-0000-00000E000000}" name="Emergency Contact Cell Phone" dataDxfId="14"/>
    <tableColumn id="15" xr3:uid="{00000000-0010-0000-0000-00000F000000}" name="Local Association (Not Listed)" dataDxfId="13"/>
    <tableColumn id="16" xr3:uid="{00000000-0010-0000-0000-000010000000}" name="Full Name" dataDxfId="12"/>
    <tableColumn id="17" xr3:uid="{00000000-0010-0000-0000-000011000000}" name="Home Address" dataDxfId="11"/>
    <tableColumn id="18" xr3:uid="{00000000-0010-0000-0000-000012000000}" name="Home Address 1" dataDxfId="10"/>
    <tableColumn id="19" xr3:uid="{00000000-0010-0000-0000-000013000000}" name="Home City" dataDxfId="9"/>
    <tableColumn id="20" xr3:uid="{00000000-0010-0000-0000-000014000000}" name="Home State/Prov." dataDxfId="8"/>
    <tableColumn id="21" xr3:uid="{00000000-0010-0000-0000-000015000000}" name="Home State/Prov. Code" dataDxfId="7"/>
    <tableColumn id="22" xr3:uid="{00000000-0010-0000-0000-000016000000}" name="Home ZIP/Postal Code" dataDxfId="6"/>
    <tableColumn id="23" xr3:uid="{00000000-0010-0000-0000-000017000000}" name="What is your Race/Ethnicity?" dataDxfId="5"/>
    <tableColumn id="24" xr3:uid="{00000000-0010-0000-0000-000018000000}" name="What is your sexual orientation?" dataDxfId="4"/>
    <tableColumn id="25" xr3:uid="{00000000-0010-0000-0000-000019000000}" name="Please select your gender identity" dataDxfId="3"/>
    <tableColumn id="26" xr3:uid="{00000000-0010-0000-0000-00001A000000}" name="What is your age range?" dataDxfId="2"/>
    <tableColumn id="27" xr3:uid="{00000000-0010-0000-0000-00001B000000}" name="What is your career experience?" dataDxfId="1"/>
    <tableColumn id="28" xr3:uid="{00000000-0010-0000-0000-00001C000000}" name="Invitee Statu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pp.cvent.com/subscribers/events2/Invitee/InviteeDetails?evtstub=b352b992-d9c0-414b-bd64-e51e4baa3468&amp;inviteestub=891f105c-459f-49a2-83fd-87e71f3e0a0d" TargetMode="External"/><Relationship Id="rId13" Type="http://schemas.openxmlformats.org/officeDocument/2006/relationships/hyperlink" Target="https://app.cvent.com/subscribers/events2/Invitee/InviteeDetails?evtstub=b352b992-d9c0-414b-bd64-e51e4baa3468&amp;inviteestub=b1ab1a83-ef06-4583-a7a3-cdf3319169b4" TargetMode="External"/><Relationship Id="rId18" Type="http://schemas.openxmlformats.org/officeDocument/2006/relationships/hyperlink" Target="https://app.cvent.com/subscribers/events2/Invitee/InviteeDetails?evtstub=b352b992-d9c0-414b-bd64-e51e4baa3468&amp;inviteestub=13b4591a-d394-41c5-839e-8955f09ac65e" TargetMode="External"/><Relationship Id="rId26" Type="http://schemas.openxmlformats.org/officeDocument/2006/relationships/hyperlink" Target="https://app.cvent.com/subscribers/events2/Invitee/InviteeDetails?evtstub=b352b992-d9c0-414b-bd64-e51e4baa3468&amp;inviteestub=14ff981d-fddb-419f-be6e-b47e81dc00ef" TargetMode="External"/><Relationship Id="rId3" Type="http://schemas.openxmlformats.org/officeDocument/2006/relationships/hyperlink" Target="https://app.cvent.com/subscribers/events2/Invitee/InviteeDetails?evtstub=b352b992-d9c0-414b-bd64-e51e4baa3468&amp;inviteestub=0f1a6f65-efaf-4728-9b65-a25d255caf9a" TargetMode="External"/><Relationship Id="rId21" Type="http://schemas.openxmlformats.org/officeDocument/2006/relationships/hyperlink" Target="https://app.cvent.com/subscribers/events2/Invitee/InviteeDetails?evtstub=b352b992-d9c0-414b-bd64-e51e4baa3468&amp;inviteestub=284660f4-0180-4049-8f6d-a82de3940d79" TargetMode="External"/><Relationship Id="rId7" Type="http://schemas.openxmlformats.org/officeDocument/2006/relationships/hyperlink" Target="https://app.cvent.com/subscribers/events2/Invitee/InviteeDetails?evtstub=b352b992-d9c0-414b-bd64-e51e4baa3468&amp;inviteestub=19a2821c-05cd-4b06-8fac-8f0de9865b34" TargetMode="External"/><Relationship Id="rId12" Type="http://schemas.openxmlformats.org/officeDocument/2006/relationships/hyperlink" Target="https://app.cvent.com/subscribers/events2/Invitee/InviteeDetails?evtstub=b352b992-d9c0-414b-bd64-e51e4baa3468&amp;inviteestub=fb96777a-d857-4d4b-bfa8-d0647291223c" TargetMode="External"/><Relationship Id="rId17" Type="http://schemas.openxmlformats.org/officeDocument/2006/relationships/hyperlink" Target="https://app.cvent.com/subscribers/events2/Invitee/InviteeDetails?evtstub=b352b992-d9c0-414b-bd64-e51e4baa3468&amp;inviteestub=7c6734fd-322b-4c88-aacf-65ddc0c950d1" TargetMode="External"/><Relationship Id="rId25" Type="http://schemas.openxmlformats.org/officeDocument/2006/relationships/hyperlink" Target="https://app.cvent.com/subscribers/events2/Invitee/InviteeDetails?evtstub=b352b992-d9c0-414b-bd64-e51e4baa3468&amp;inviteestub=d2a103df-9c5d-4369-9b51-38df81e87fd6" TargetMode="External"/><Relationship Id="rId2" Type="http://schemas.openxmlformats.org/officeDocument/2006/relationships/hyperlink" Target="https://app.cvent.com/subscribers/events2/Invitee/InviteeDetails?evtstub=b352b992-d9c0-414b-bd64-e51e4baa3468&amp;inviteestub=383d1bc4-9be6-4d74-ae73-6a733318c4de" TargetMode="External"/><Relationship Id="rId16" Type="http://schemas.openxmlformats.org/officeDocument/2006/relationships/hyperlink" Target="https://app.cvent.com/subscribers/events2/Invitee/InviteeDetails?evtstub=b352b992-d9c0-414b-bd64-e51e4baa3468&amp;inviteestub=1f227f1e-dadb-46e9-8d0f-c1407d883865" TargetMode="External"/><Relationship Id="rId20" Type="http://schemas.openxmlformats.org/officeDocument/2006/relationships/hyperlink" Target="https://app.cvent.com/subscribers/events2/Invitee/InviteeDetails?evtstub=b352b992-d9c0-414b-bd64-e51e4baa3468&amp;inviteestub=e5ad2821-7c5f-45c6-bb90-2dd85836d6b8" TargetMode="External"/><Relationship Id="rId29" Type="http://schemas.openxmlformats.org/officeDocument/2006/relationships/hyperlink" Target="https://app.cvent.com/subscribers/events2/Invitee/InviteeDetails?evtstub=b352b992-d9c0-414b-bd64-e51e4baa3468&amp;inviteestub=dbaa5e2f-bdf8-4ced-9b7d-67a2aa6cf603" TargetMode="External"/><Relationship Id="rId1" Type="http://schemas.openxmlformats.org/officeDocument/2006/relationships/hyperlink" Target="https://app.cvent.com/subscribers/events2/Invitee/InviteeDetails?evtstub=b352b992-d9c0-414b-bd64-e51e4baa3468&amp;inviteestub=35595066-5de7-4f23-a4a7-c07df931d01e" TargetMode="External"/><Relationship Id="rId6" Type="http://schemas.openxmlformats.org/officeDocument/2006/relationships/hyperlink" Target="https://app.cvent.com/subscribers/events2/Invitee/InviteeDetails?evtstub=b352b992-d9c0-414b-bd64-e51e4baa3468&amp;inviteestub=5d8a84d3-2fd4-4aec-acdd-99ea80fff128" TargetMode="External"/><Relationship Id="rId11" Type="http://schemas.openxmlformats.org/officeDocument/2006/relationships/hyperlink" Target="https://app.cvent.com/subscribers/events2/Invitee/InviteeDetails?evtstub=b352b992-d9c0-414b-bd64-e51e4baa3468&amp;inviteestub=458888f9-51c9-4afc-a5a4-7bf70964a467" TargetMode="External"/><Relationship Id="rId24" Type="http://schemas.openxmlformats.org/officeDocument/2006/relationships/hyperlink" Target="https://app.cvent.com/subscribers/events2/Invitee/InviteeDetails?evtstub=b352b992-d9c0-414b-bd64-e51e4baa3468&amp;inviteestub=fcb2ad13-e9ed-4842-96f1-a2d3fd6a6790" TargetMode="External"/><Relationship Id="rId5" Type="http://schemas.openxmlformats.org/officeDocument/2006/relationships/hyperlink" Target="https://app.cvent.com/subscribers/events2/Invitee/InviteeDetails?evtstub=b352b992-d9c0-414b-bd64-e51e4baa3468&amp;inviteestub=3cf62e37-b8f7-4a30-a262-bab3e22a36a8" TargetMode="External"/><Relationship Id="rId15" Type="http://schemas.openxmlformats.org/officeDocument/2006/relationships/hyperlink" Target="https://app.cvent.com/subscribers/events2/Invitee/InviteeDetails?evtstub=b352b992-d9c0-414b-bd64-e51e4baa3468&amp;inviteestub=8df65c9a-fd96-46c1-90fc-b91c1919ec6c" TargetMode="External"/><Relationship Id="rId23" Type="http://schemas.openxmlformats.org/officeDocument/2006/relationships/hyperlink" Target="https://app.cvent.com/subscribers/events2/Invitee/InviteeDetails?evtstub=b352b992-d9c0-414b-bd64-e51e4baa3468&amp;inviteestub=f5bad01c-96ca-4354-9adb-91695d237ae7" TargetMode="External"/><Relationship Id="rId28" Type="http://schemas.openxmlformats.org/officeDocument/2006/relationships/hyperlink" Target="https://app.cvent.com/subscribers/events2/Invitee/InviteeDetails?evtstub=b352b992-d9c0-414b-bd64-e51e4baa3468&amp;inviteestub=ae1a379d-8c05-4e1f-8fb6-b2971b94862c" TargetMode="External"/><Relationship Id="rId10" Type="http://schemas.openxmlformats.org/officeDocument/2006/relationships/hyperlink" Target="https://app.cvent.com/subscribers/events2/Invitee/InviteeDetails?evtstub=b352b992-d9c0-414b-bd64-e51e4baa3468&amp;inviteestub=6ab89b68-71ff-428b-84a5-1be93c91dc60" TargetMode="External"/><Relationship Id="rId19" Type="http://schemas.openxmlformats.org/officeDocument/2006/relationships/hyperlink" Target="https://app.cvent.com/subscribers/events2/Invitee/InviteeDetails?evtstub=b352b992-d9c0-414b-bd64-e51e4baa3468&amp;inviteestub=a806f099-7093-486c-a473-8233bed39887" TargetMode="External"/><Relationship Id="rId31" Type="http://schemas.openxmlformats.org/officeDocument/2006/relationships/table" Target="../tables/table1.xml"/><Relationship Id="rId4" Type="http://schemas.openxmlformats.org/officeDocument/2006/relationships/hyperlink" Target="https://app.cvent.com/subscribers/events2/Invitee/InviteeDetails?evtstub=b352b992-d9c0-414b-bd64-e51e4baa3468&amp;inviteestub=36507603-cf06-4e23-b07d-ec9bbdf9e284" TargetMode="External"/><Relationship Id="rId9" Type="http://schemas.openxmlformats.org/officeDocument/2006/relationships/hyperlink" Target="https://app.cvent.com/subscribers/events2/Invitee/InviteeDetails?evtstub=b352b992-d9c0-414b-bd64-e51e4baa3468&amp;inviteestub=f0d0b75b-f874-43a7-8c99-1951689d65a4" TargetMode="External"/><Relationship Id="rId14" Type="http://schemas.openxmlformats.org/officeDocument/2006/relationships/hyperlink" Target="https://app.cvent.com/subscribers/events2/Invitee/InviteeDetails?evtstub=b352b992-d9c0-414b-bd64-e51e4baa3468&amp;inviteestub=ff470096-632d-4089-8b6b-ba45c2e04014" TargetMode="External"/><Relationship Id="rId22" Type="http://schemas.openxmlformats.org/officeDocument/2006/relationships/hyperlink" Target="https://app.cvent.com/subscribers/events2/Invitee/InviteeDetails?evtstub=b352b992-d9c0-414b-bd64-e51e4baa3468&amp;inviteestub=1761042d-82ed-4099-8ab7-0460c87f1b16" TargetMode="External"/><Relationship Id="rId27" Type="http://schemas.openxmlformats.org/officeDocument/2006/relationships/hyperlink" Target="https://app.cvent.com/subscribers/events2/Invitee/InviteeDetails?evtstub=b352b992-d9c0-414b-bd64-e51e4baa3468&amp;inviteestub=f7892461-1f23-4fbe-a3ef-f1e7b0e02248" TargetMode="External"/><Relationship Id="rId30" Type="http://schemas.openxmlformats.org/officeDocument/2006/relationships/hyperlink" Target="https://app.cvent.com/subscribers/events2/Invitee/InviteeDetails?evtstub=b352b992-d9c0-414b-bd64-e51e4baa3468&amp;inviteestub=17cf63da-0e51-466f-8ba5-8a04783d666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1"/>
  <sheetViews>
    <sheetView tabSelected="1" workbookViewId="0">
      <selection activeCell="D11" sqref="D11:D31"/>
    </sheetView>
  </sheetViews>
  <sheetFormatPr defaultColWidth="17.7109375" defaultRowHeight="12.6"/>
  <sheetData>
    <row r="1" spans="1:28" ht="17.10000000000000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ht="15.6">
      <c r="A2" s="2">
        <f>DATE(2022,10,17)+TIME(10,38,30)</f>
        <v>44851.443402777775</v>
      </c>
      <c r="B2" s="3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>
        <f>DATE(2022,12,4)</f>
        <v>44899</v>
      </c>
      <c r="I2" s="4">
        <f>DATE(2022,12,8)</f>
        <v>44903</v>
      </c>
      <c r="J2" s="3"/>
      <c r="K2" s="3" t="s">
        <v>34</v>
      </c>
      <c r="L2" s="3" t="s">
        <v>35</v>
      </c>
      <c r="M2" s="3" t="s">
        <v>36</v>
      </c>
      <c r="N2" s="3" t="s">
        <v>37</v>
      </c>
      <c r="O2" s="3" t="s">
        <v>38</v>
      </c>
      <c r="P2" s="5" t="s">
        <v>39</v>
      </c>
      <c r="Q2" s="3" t="s">
        <v>40</v>
      </c>
      <c r="R2" s="3" t="s">
        <v>41</v>
      </c>
      <c r="S2" s="3" t="s">
        <v>42</v>
      </c>
      <c r="T2" s="3" t="s">
        <v>43</v>
      </c>
      <c r="U2" s="3" t="s">
        <v>44</v>
      </c>
      <c r="V2" s="3" t="s">
        <v>45</v>
      </c>
      <c r="W2" s="3" t="s">
        <v>46</v>
      </c>
      <c r="X2" s="3" t="s">
        <v>47</v>
      </c>
      <c r="Y2" s="3" t="s">
        <v>48</v>
      </c>
      <c r="Z2" s="3" t="s">
        <v>49</v>
      </c>
      <c r="AA2" s="3" t="s">
        <v>50</v>
      </c>
      <c r="AB2" s="3" t="s">
        <v>51</v>
      </c>
    </row>
    <row r="3" spans="1:28" ht="15.6">
      <c r="A3" s="6">
        <f>DATE(2022,10,25)+TIME(12,24,26)</f>
        <v>44859.516967592594</v>
      </c>
      <c r="B3" s="7" t="s">
        <v>52</v>
      </c>
      <c r="C3" s="7" t="s">
        <v>53</v>
      </c>
      <c r="D3" s="7" t="s">
        <v>54</v>
      </c>
      <c r="E3" s="7" t="s">
        <v>55</v>
      </c>
      <c r="F3" s="7" t="s">
        <v>32</v>
      </c>
      <c r="G3" s="7" t="s">
        <v>33</v>
      </c>
      <c r="H3" s="8">
        <f>DATE(2022,12,4)</f>
        <v>44899</v>
      </c>
      <c r="I3" s="8">
        <f>DATE(2022,12,8)</f>
        <v>44903</v>
      </c>
      <c r="J3" s="7"/>
      <c r="K3" s="7" t="s">
        <v>56</v>
      </c>
      <c r="L3" s="7" t="s">
        <v>35</v>
      </c>
      <c r="M3" s="7" t="s">
        <v>57</v>
      </c>
      <c r="N3" s="7" t="s">
        <v>58</v>
      </c>
      <c r="O3" s="7" t="s">
        <v>35</v>
      </c>
      <c r="P3" s="9" t="s">
        <v>59</v>
      </c>
      <c r="Q3" s="7" t="s">
        <v>60</v>
      </c>
      <c r="R3" s="7" t="s">
        <v>60</v>
      </c>
      <c r="S3" s="7" t="s">
        <v>61</v>
      </c>
      <c r="T3" s="7" t="s">
        <v>62</v>
      </c>
      <c r="U3" s="7" t="s">
        <v>63</v>
      </c>
      <c r="V3" s="7" t="s">
        <v>64</v>
      </c>
      <c r="W3" s="7" t="s">
        <v>46</v>
      </c>
      <c r="X3" s="7" t="s">
        <v>47</v>
      </c>
      <c r="Y3" s="7" t="s">
        <v>48</v>
      </c>
      <c r="Z3" s="7" t="s">
        <v>65</v>
      </c>
      <c r="AA3" s="7" t="s">
        <v>50</v>
      </c>
      <c r="AB3" s="7" t="s">
        <v>51</v>
      </c>
    </row>
    <row r="4" spans="1:28" ht="15.6">
      <c r="A4" s="6">
        <f>DATE(2022,11,2)+TIME(14,52,57)</f>
        <v>44867.620104166665</v>
      </c>
      <c r="B4" s="7" t="s">
        <v>66</v>
      </c>
      <c r="C4" s="7" t="s">
        <v>67</v>
      </c>
      <c r="D4" s="7" t="s">
        <v>68</v>
      </c>
      <c r="E4" s="7" t="s">
        <v>69</v>
      </c>
      <c r="F4" s="7" t="s">
        <v>70</v>
      </c>
      <c r="G4" s="7" t="s">
        <v>33</v>
      </c>
      <c r="H4" s="8">
        <f>DATE(2022,12,4)</f>
        <v>44899</v>
      </c>
      <c r="I4" s="8">
        <f>DATE(2022,12,8)</f>
        <v>44903</v>
      </c>
      <c r="J4" s="7"/>
      <c r="K4" s="7" t="s">
        <v>71</v>
      </c>
      <c r="L4" s="7" t="s">
        <v>35</v>
      </c>
      <c r="M4" s="7" t="s">
        <v>72</v>
      </c>
      <c r="N4" s="7" t="s">
        <v>73</v>
      </c>
      <c r="O4" s="7" t="s">
        <v>74</v>
      </c>
      <c r="P4" s="9" t="s">
        <v>75</v>
      </c>
      <c r="Q4" s="7" t="s">
        <v>76</v>
      </c>
      <c r="R4" s="7" t="s">
        <v>76</v>
      </c>
      <c r="S4" s="7" t="s">
        <v>77</v>
      </c>
      <c r="T4" s="7" t="s">
        <v>78</v>
      </c>
      <c r="U4" s="7" t="s">
        <v>79</v>
      </c>
      <c r="V4" s="7" t="s">
        <v>80</v>
      </c>
      <c r="W4" s="7" t="s">
        <v>81</v>
      </c>
      <c r="X4" s="7"/>
      <c r="Y4" s="7" t="s">
        <v>82</v>
      </c>
      <c r="Z4" s="7" t="s">
        <v>83</v>
      </c>
      <c r="AA4" s="7" t="s">
        <v>50</v>
      </c>
      <c r="AB4" s="7" t="s">
        <v>51</v>
      </c>
    </row>
    <row r="5" spans="1:28" ht="15.6">
      <c r="A5" s="2">
        <f>DATE(2022,10,14)+TIME(10,59,54)</f>
        <v>44848.45826388889</v>
      </c>
      <c r="B5" s="3" t="s">
        <v>84</v>
      </c>
      <c r="C5" s="3" t="s">
        <v>85</v>
      </c>
      <c r="D5" s="3" t="s">
        <v>86</v>
      </c>
      <c r="E5" s="3" t="s">
        <v>87</v>
      </c>
      <c r="F5" s="3" t="s">
        <v>70</v>
      </c>
      <c r="G5" s="3" t="s">
        <v>33</v>
      </c>
      <c r="H5" s="4">
        <f>DATE(2022,12,4)</f>
        <v>44899</v>
      </c>
      <c r="I5" s="4">
        <f>DATE(2022,12,8)</f>
        <v>44903</v>
      </c>
      <c r="J5" s="3"/>
      <c r="K5" s="3" t="s">
        <v>88</v>
      </c>
      <c r="L5" s="3"/>
      <c r="M5" s="3" t="s">
        <v>89</v>
      </c>
      <c r="N5" s="3" t="s">
        <v>90</v>
      </c>
      <c r="O5" s="3"/>
      <c r="P5" s="5" t="s">
        <v>91</v>
      </c>
      <c r="Q5" s="3" t="s">
        <v>92</v>
      </c>
      <c r="R5" s="3" t="s">
        <v>92</v>
      </c>
      <c r="S5" s="3" t="s">
        <v>93</v>
      </c>
      <c r="T5" s="3" t="s">
        <v>94</v>
      </c>
      <c r="U5" s="3" t="s">
        <v>95</v>
      </c>
      <c r="V5" s="3" t="s">
        <v>96</v>
      </c>
      <c r="W5" s="3" t="s">
        <v>46</v>
      </c>
      <c r="X5" s="3"/>
      <c r="Y5" s="3" t="s">
        <v>82</v>
      </c>
      <c r="Z5" s="3" t="s">
        <v>97</v>
      </c>
      <c r="AA5" s="3" t="s">
        <v>50</v>
      </c>
      <c r="AB5" s="3" t="s">
        <v>51</v>
      </c>
    </row>
    <row r="6" spans="1:28" ht="15.6">
      <c r="A6" s="6">
        <f>DATE(2022,10,20)+TIME(10,51,3)</f>
        <v>44854.452118055553</v>
      </c>
      <c r="B6" s="7" t="s">
        <v>98</v>
      </c>
      <c r="C6" s="7" t="s">
        <v>99</v>
      </c>
      <c r="D6" s="7" t="s">
        <v>100</v>
      </c>
      <c r="E6" s="7" t="s">
        <v>101</v>
      </c>
      <c r="F6" s="7" t="s">
        <v>32</v>
      </c>
      <c r="G6" s="7" t="s">
        <v>33</v>
      </c>
      <c r="H6" s="8">
        <f>DATE(2022,12,4)</f>
        <v>44899</v>
      </c>
      <c r="I6" s="8">
        <f>DATE(2022,12,8)</f>
        <v>44903</v>
      </c>
      <c r="J6" s="7"/>
      <c r="K6" s="7" t="s">
        <v>102</v>
      </c>
      <c r="L6" s="7" t="s">
        <v>35</v>
      </c>
      <c r="M6" s="7" t="s">
        <v>103</v>
      </c>
      <c r="N6" s="7" t="s">
        <v>104</v>
      </c>
      <c r="O6" s="7"/>
      <c r="P6" s="9" t="s">
        <v>105</v>
      </c>
      <c r="Q6" s="7" t="s">
        <v>106</v>
      </c>
      <c r="R6" s="7" t="s">
        <v>106</v>
      </c>
      <c r="S6" s="7" t="s">
        <v>107</v>
      </c>
      <c r="T6" s="7" t="s">
        <v>108</v>
      </c>
      <c r="U6" s="7" t="s">
        <v>109</v>
      </c>
      <c r="V6" s="7" t="s">
        <v>110</v>
      </c>
      <c r="W6" s="7" t="s">
        <v>81</v>
      </c>
      <c r="X6" s="7" t="s">
        <v>47</v>
      </c>
      <c r="Y6" s="7" t="s">
        <v>48</v>
      </c>
      <c r="Z6" s="7" t="s">
        <v>49</v>
      </c>
      <c r="AA6" s="7" t="s">
        <v>111</v>
      </c>
      <c r="AB6" s="7" t="s">
        <v>51</v>
      </c>
    </row>
    <row r="7" spans="1:28" ht="15.6">
      <c r="A7" s="2">
        <f>DATE(2022,11,2)+TIME(14,24,6)</f>
        <v>44867.600069444445</v>
      </c>
      <c r="B7" s="3" t="s">
        <v>112</v>
      </c>
      <c r="C7" s="3" t="s">
        <v>113</v>
      </c>
      <c r="D7" s="3" t="s">
        <v>114</v>
      </c>
      <c r="E7" s="3" t="s">
        <v>87</v>
      </c>
      <c r="F7" s="3" t="s">
        <v>32</v>
      </c>
      <c r="G7" s="3" t="s">
        <v>33</v>
      </c>
      <c r="H7" s="4">
        <f>DATE(2022,12,4)</f>
        <v>44899</v>
      </c>
      <c r="I7" s="4">
        <f>DATE(2022,12,8)</f>
        <v>44903</v>
      </c>
      <c r="J7" s="3" t="s">
        <v>115</v>
      </c>
      <c r="K7" s="3" t="s">
        <v>116</v>
      </c>
      <c r="L7" s="3" t="s">
        <v>35</v>
      </c>
      <c r="M7" s="3" t="s">
        <v>117</v>
      </c>
      <c r="N7" s="3" t="s">
        <v>118</v>
      </c>
      <c r="O7" s="3" t="s">
        <v>119</v>
      </c>
      <c r="P7" s="5" t="s">
        <v>120</v>
      </c>
      <c r="Q7" s="3" t="s">
        <v>121</v>
      </c>
      <c r="R7" s="3" t="s">
        <v>121</v>
      </c>
      <c r="S7" s="3" t="s">
        <v>122</v>
      </c>
      <c r="T7" s="3" t="s">
        <v>123</v>
      </c>
      <c r="U7" s="3" t="s">
        <v>124</v>
      </c>
      <c r="V7" s="3" t="s">
        <v>125</v>
      </c>
      <c r="W7" s="3" t="s">
        <v>81</v>
      </c>
      <c r="X7" s="3" t="s">
        <v>126</v>
      </c>
      <c r="Y7" s="3" t="s">
        <v>48</v>
      </c>
      <c r="Z7" s="3" t="s">
        <v>83</v>
      </c>
      <c r="AA7" s="3" t="s">
        <v>50</v>
      </c>
      <c r="AB7" s="3" t="s">
        <v>51</v>
      </c>
    </row>
    <row r="8" spans="1:28" ht="15.6">
      <c r="A8" s="6">
        <f>DATE(2022,10,25)+TIME(7,56,17)</f>
        <v>44859.330752314818</v>
      </c>
      <c r="B8" s="7" t="s">
        <v>127</v>
      </c>
      <c r="C8" s="7" t="s">
        <v>128</v>
      </c>
      <c r="D8" s="7" t="s">
        <v>129</v>
      </c>
      <c r="E8" s="7" t="s">
        <v>130</v>
      </c>
      <c r="F8" s="7" t="s">
        <v>70</v>
      </c>
      <c r="G8" s="7" t="s">
        <v>131</v>
      </c>
      <c r="H8" s="8">
        <f>DATE(2022,12,4)</f>
        <v>44899</v>
      </c>
      <c r="I8" s="8">
        <f>DATE(2022,12,8)</f>
        <v>44903</v>
      </c>
      <c r="J8" s="7"/>
      <c r="K8" s="7" t="s">
        <v>132</v>
      </c>
      <c r="L8" s="7" t="s">
        <v>35</v>
      </c>
      <c r="M8" s="7" t="s">
        <v>133</v>
      </c>
      <c r="N8" s="7" t="s">
        <v>134</v>
      </c>
      <c r="O8" s="7"/>
      <c r="P8" s="9" t="s">
        <v>135</v>
      </c>
      <c r="Q8" s="7" t="s">
        <v>136</v>
      </c>
      <c r="R8" s="7" t="s">
        <v>136</v>
      </c>
      <c r="S8" s="7" t="s">
        <v>137</v>
      </c>
      <c r="T8" s="7" t="s">
        <v>138</v>
      </c>
      <c r="U8" s="7" t="s">
        <v>139</v>
      </c>
      <c r="V8" s="7" t="s">
        <v>140</v>
      </c>
      <c r="W8" s="7" t="s">
        <v>46</v>
      </c>
      <c r="X8" s="7" t="s">
        <v>47</v>
      </c>
      <c r="Y8" s="7" t="s">
        <v>82</v>
      </c>
      <c r="Z8" s="7" t="s">
        <v>83</v>
      </c>
      <c r="AA8" s="7" t="s">
        <v>50</v>
      </c>
      <c r="AB8" s="7" t="s">
        <v>51</v>
      </c>
    </row>
    <row r="9" spans="1:28" ht="15.6">
      <c r="A9" s="2">
        <f>DATE(2022,10,12)+TIME(10,18,50)</f>
        <v>44846.429745370369</v>
      </c>
      <c r="B9" s="3" t="s">
        <v>141</v>
      </c>
      <c r="C9" s="3" t="s">
        <v>128</v>
      </c>
      <c r="D9" s="3" t="s">
        <v>142</v>
      </c>
      <c r="E9" s="3" t="s">
        <v>130</v>
      </c>
      <c r="F9" s="3" t="s">
        <v>32</v>
      </c>
      <c r="G9" s="3" t="s">
        <v>131</v>
      </c>
      <c r="H9" s="4">
        <f>DATE(2022,12,4)</f>
        <v>44899</v>
      </c>
      <c r="I9" s="4">
        <f>DATE(2022,12,9)</f>
        <v>44904</v>
      </c>
      <c r="J9" s="3"/>
      <c r="K9" s="3" t="s">
        <v>143</v>
      </c>
      <c r="L9" s="3" t="s">
        <v>35</v>
      </c>
      <c r="M9" s="3" t="s">
        <v>144</v>
      </c>
      <c r="N9" s="3" t="s">
        <v>145</v>
      </c>
      <c r="O9" s="3" t="s">
        <v>130</v>
      </c>
      <c r="P9" s="5" t="s">
        <v>146</v>
      </c>
      <c r="Q9" s="3" t="s">
        <v>147</v>
      </c>
      <c r="R9" s="3" t="s">
        <v>148</v>
      </c>
      <c r="S9" s="3" t="s">
        <v>149</v>
      </c>
      <c r="T9" s="3" t="s">
        <v>150</v>
      </c>
      <c r="U9" s="3" t="s">
        <v>151</v>
      </c>
      <c r="V9" s="3" t="s">
        <v>152</v>
      </c>
      <c r="W9" s="3" t="s">
        <v>153</v>
      </c>
      <c r="X9" s="3" t="s">
        <v>47</v>
      </c>
      <c r="Y9" s="3" t="s">
        <v>48</v>
      </c>
      <c r="Z9" s="3" t="s">
        <v>83</v>
      </c>
      <c r="AA9" s="3" t="s">
        <v>50</v>
      </c>
      <c r="AB9" s="3" t="s">
        <v>51</v>
      </c>
    </row>
    <row r="10" spans="1:28" ht="15.6">
      <c r="A10" s="6">
        <f>DATE(2022,10,9)+TIME(13,45,24)</f>
        <v>44843.573194444441</v>
      </c>
      <c r="B10" s="7" t="s">
        <v>154</v>
      </c>
      <c r="C10" s="7" t="s">
        <v>155</v>
      </c>
      <c r="D10" s="7" t="s">
        <v>156</v>
      </c>
      <c r="E10" s="7" t="s">
        <v>130</v>
      </c>
      <c r="F10" s="7" t="s">
        <v>32</v>
      </c>
      <c r="G10" s="7" t="s">
        <v>131</v>
      </c>
      <c r="H10" s="8">
        <f>DATE(2022,12,4)</f>
        <v>44899</v>
      </c>
      <c r="I10" s="8">
        <f>DATE(2022,12,8)</f>
        <v>44903</v>
      </c>
      <c r="J10" s="7"/>
      <c r="K10" s="7" t="s">
        <v>157</v>
      </c>
      <c r="L10" s="7"/>
      <c r="M10" s="7" t="s">
        <v>158</v>
      </c>
      <c r="N10" s="7" t="s">
        <v>159</v>
      </c>
      <c r="O10" s="7" t="s">
        <v>160</v>
      </c>
      <c r="P10" s="9" t="s">
        <v>161</v>
      </c>
      <c r="Q10" s="7" t="s">
        <v>162</v>
      </c>
      <c r="R10" s="7" t="s">
        <v>162</v>
      </c>
      <c r="S10" s="7" t="s">
        <v>163</v>
      </c>
      <c r="T10" s="7" t="s">
        <v>164</v>
      </c>
      <c r="U10" s="7" t="s">
        <v>165</v>
      </c>
      <c r="V10" s="7" t="s">
        <v>166</v>
      </c>
      <c r="W10" s="7" t="s">
        <v>46</v>
      </c>
      <c r="X10" s="7" t="s">
        <v>47</v>
      </c>
      <c r="Y10" s="7" t="s">
        <v>48</v>
      </c>
      <c r="Z10" s="7" t="s">
        <v>49</v>
      </c>
      <c r="AA10" s="7" t="s">
        <v>50</v>
      </c>
      <c r="AB10" s="7" t="s">
        <v>51</v>
      </c>
    </row>
    <row r="11" spans="1:28" ht="15.6">
      <c r="A11" s="2">
        <f>DATE(2022,10,10)+TIME(12,24,11)</f>
        <v>44844.516793981478</v>
      </c>
      <c r="B11" s="3" t="s">
        <v>167</v>
      </c>
      <c r="C11" s="3" t="s">
        <v>168</v>
      </c>
      <c r="D11" s="3" t="s">
        <v>169</v>
      </c>
      <c r="E11" s="3" t="s">
        <v>170</v>
      </c>
      <c r="F11" s="3" t="s">
        <v>32</v>
      </c>
      <c r="G11" s="3" t="s">
        <v>171</v>
      </c>
      <c r="H11" s="4">
        <f>DATE(2022,12,5)</f>
        <v>44900</v>
      </c>
      <c r="I11" s="4">
        <f>DATE(2022,12,9)</f>
        <v>44904</v>
      </c>
      <c r="J11" s="3" t="s">
        <v>172</v>
      </c>
      <c r="K11" s="3" t="s">
        <v>173</v>
      </c>
      <c r="L11" s="3" t="s">
        <v>35</v>
      </c>
      <c r="M11" s="3" t="s">
        <v>174</v>
      </c>
      <c r="N11" s="3" t="s">
        <v>175</v>
      </c>
      <c r="O11" s="3" t="s">
        <v>176</v>
      </c>
      <c r="P11" s="5" t="s">
        <v>177</v>
      </c>
      <c r="Q11" s="3" t="s">
        <v>178</v>
      </c>
      <c r="R11" s="3" t="s">
        <v>178</v>
      </c>
      <c r="S11" s="3" t="s">
        <v>179</v>
      </c>
      <c r="T11" s="3" t="s">
        <v>180</v>
      </c>
      <c r="U11" s="3" t="s">
        <v>181</v>
      </c>
      <c r="V11" s="3" t="s">
        <v>182</v>
      </c>
      <c r="W11" s="3" t="s">
        <v>81</v>
      </c>
      <c r="X11" s="3" t="s">
        <v>47</v>
      </c>
      <c r="Y11" s="3" t="s">
        <v>48</v>
      </c>
      <c r="Z11" s="3" t="s">
        <v>97</v>
      </c>
      <c r="AA11" s="3" t="s">
        <v>50</v>
      </c>
      <c r="AB11" s="3" t="s">
        <v>51</v>
      </c>
    </row>
    <row r="12" spans="1:28" ht="15.6">
      <c r="A12" s="6">
        <f>DATE(2022,10,11)+TIME(13,27,19)</f>
        <v>44845.560636574075</v>
      </c>
      <c r="B12" s="7" t="s">
        <v>183</v>
      </c>
      <c r="C12" s="7" t="s">
        <v>184</v>
      </c>
      <c r="D12" s="7" t="s">
        <v>185</v>
      </c>
      <c r="E12" s="7" t="s">
        <v>55</v>
      </c>
      <c r="F12" s="7" t="s">
        <v>32</v>
      </c>
      <c r="G12" s="7" t="s">
        <v>171</v>
      </c>
      <c r="H12" s="8">
        <f>DATE(2022,12,5)</f>
        <v>44900</v>
      </c>
      <c r="I12" s="8">
        <f>DATE(2022,12,9)</f>
        <v>44904</v>
      </c>
      <c r="J12" s="7" t="s">
        <v>35</v>
      </c>
      <c r="K12" s="7" t="s">
        <v>186</v>
      </c>
      <c r="L12" s="7" t="s">
        <v>35</v>
      </c>
      <c r="M12" s="7" t="s">
        <v>187</v>
      </c>
      <c r="N12" s="7" t="s">
        <v>188</v>
      </c>
      <c r="O12" s="7"/>
      <c r="P12" s="9" t="s">
        <v>189</v>
      </c>
      <c r="Q12" s="7" t="s">
        <v>190</v>
      </c>
      <c r="R12" s="7" t="s">
        <v>190</v>
      </c>
      <c r="S12" s="7" t="s">
        <v>191</v>
      </c>
      <c r="T12" s="7" t="s">
        <v>62</v>
      </c>
      <c r="U12" s="7" t="s">
        <v>63</v>
      </c>
      <c r="V12" s="7" t="s">
        <v>192</v>
      </c>
      <c r="W12" s="7" t="s">
        <v>46</v>
      </c>
      <c r="X12" s="7" t="s">
        <v>47</v>
      </c>
      <c r="Y12" s="7" t="s">
        <v>48</v>
      </c>
      <c r="Z12" s="7" t="s">
        <v>83</v>
      </c>
      <c r="AA12" s="7" t="s">
        <v>111</v>
      </c>
      <c r="AB12" s="7" t="s">
        <v>51</v>
      </c>
    </row>
    <row r="13" spans="1:28" ht="15.6">
      <c r="A13" s="2">
        <f>DATE(2022,10,10)+TIME(12,17,30)</f>
        <v>44844.512152777781</v>
      </c>
      <c r="B13" s="3" t="s">
        <v>193</v>
      </c>
      <c r="C13" s="3" t="s">
        <v>194</v>
      </c>
      <c r="D13" s="3" t="s">
        <v>195</v>
      </c>
      <c r="E13" s="3" t="s">
        <v>170</v>
      </c>
      <c r="F13" s="3" t="s">
        <v>32</v>
      </c>
      <c r="G13" s="3" t="s">
        <v>171</v>
      </c>
      <c r="H13" s="4">
        <f>DATE(2022,12,5)</f>
        <v>44900</v>
      </c>
      <c r="I13" s="4">
        <f>DATE(2022,12,8)</f>
        <v>44903</v>
      </c>
      <c r="J13" s="3"/>
      <c r="K13" s="3" t="s">
        <v>196</v>
      </c>
      <c r="L13" s="3"/>
      <c r="M13" s="3" t="s">
        <v>197</v>
      </c>
      <c r="N13" s="3" t="s">
        <v>198</v>
      </c>
      <c r="O13" s="3" t="s">
        <v>199</v>
      </c>
      <c r="P13" s="5" t="s">
        <v>200</v>
      </c>
      <c r="Q13" s="3" t="s">
        <v>201</v>
      </c>
      <c r="R13" s="3" t="s">
        <v>202</v>
      </c>
      <c r="S13" s="3" t="s">
        <v>203</v>
      </c>
      <c r="T13" s="3" t="s">
        <v>180</v>
      </c>
      <c r="U13" s="3" t="s">
        <v>181</v>
      </c>
      <c r="V13" s="3" t="s">
        <v>204</v>
      </c>
      <c r="W13" s="3" t="s">
        <v>81</v>
      </c>
      <c r="X13" s="3" t="s">
        <v>47</v>
      </c>
      <c r="Y13" s="3" t="s">
        <v>48</v>
      </c>
      <c r="Z13" s="3" t="s">
        <v>97</v>
      </c>
      <c r="AA13" s="3" t="s">
        <v>111</v>
      </c>
      <c r="AB13" s="3" t="s">
        <v>51</v>
      </c>
    </row>
    <row r="14" spans="1:28" ht="15.6">
      <c r="A14" s="6">
        <f>DATE(2022,10,10)+TIME(11,24,46)</f>
        <v>44844.475532407407</v>
      </c>
      <c r="B14" s="7" t="s">
        <v>205</v>
      </c>
      <c r="C14" s="7" t="s">
        <v>206</v>
      </c>
      <c r="D14" s="7" t="s">
        <v>207</v>
      </c>
      <c r="E14" s="7" t="s">
        <v>208</v>
      </c>
      <c r="F14" s="7" t="s">
        <v>32</v>
      </c>
      <c r="G14" s="7" t="s">
        <v>171</v>
      </c>
      <c r="H14" s="8">
        <f>DATE(2022,12,5)</f>
        <v>44900</v>
      </c>
      <c r="I14" s="8">
        <f>DATE(2022,12,8)</f>
        <v>44903</v>
      </c>
      <c r="J14" s="7" t="s">
        <v>209</v>
      </c>
      <c r="K14" s="7" t="s">
        <v>210</v>
      </c>
      <c r="L14" s="7" t="s">
        <v>35</v>
      </c>
      <c r="M14" s="7" t="s">
        <v>211</v>
      </c>
      <c r="N14" s="7" t="s">
        <v>212</v>
      </c>
      <c r="O14" s="7"/>
      <c r="P14" s="9" t="s">
        <v>213</v>
      </c>
      <c r="Q14" s="7" t="s">
        <v>214</v>
      </c>
      <c r="R14" s="7" t="s">
        <v>214</v>
      </c>
      <c r="S14" s="7" t="s">
        <v>215</v>
      </c>
      <c r="T14" s="7" t="s">
        <v>43</v>
      </c>
      <c r="U14" s="7" t="s">
        <v>44</v>
      </c>
      <c r="V14" s="7" t="s">
        <v>216</v>
      </c>
      <c r="W14" s="7" t="s">
        <v>81</v>
      </c>
      <c r="X14" s="7" t="s">
        <v>47</v>
      </c>
      <c r="Y14" s="7" t="s">
        <v>48</v>
      </c>
      <c r="Z14" s="7" t="s">
        <v>49</v>
      </c>
      <c r="AA14" s="7" t="s">
        <v>111</v>
      </c>
      <c r="AB14" s="7" t="s">
        <v>51</v>
      </c>
    </row>
    <row r="15" spans="1:28" ht="15.6">
      <c r="A15" s="2">
        <f>DATE(2022,10,10)+TIME(0,1,43)</f>
        <v>44844.001192129632</v>
      </c>
      <c r="B15" s="3" t="s">
        <v>217</v>
      </c>
      <c r="C15" s="3" t="s">
        <v>218</v>
      </c>
      <c r="D15" s="3" t="s">
        <v>219</v>
      </c>
      <c r="E15" s="3" t="s">
        <v>220</v>
      </c>
      <c r="F15" s="3" t="s">
        <v>32</v>
      </c>
      <c r="G15" s="3" t="s">
        <v>171</v>
      </c>
      <c r="H15" s="4">
        <f>DATE(2022,12,5)</f>
        <v>44900</v>
      </c>
      <c r="I15" s="4">
        <f>DATE(2022,12,9)</f>
        <v>44904</v>
      </c>
      <c r="J15" s="3"/>
      <c r="K15" s="3" t="s">
        <v>221</v>
      </c>
      <c r="L15" s="3" t="s">
        <v>35</v>
      </c>
      <c r="M15" s="3" t="s">
        <v>222</v>
      </c>
      <c r="N15" s="3" t="s">
        <v>223</v>
      </c>
      <c r="O15" s="3" t="s">
        <v>224</v>
      </c>
      <c r="P15" s="5" t="s">
        <v>225</v>
      </c>
      <c r="Q15" s="3" t="s">
        <v>226</v>
      </c>
      <c r="R15" s="3" t="s">
        <v>226</v>
      </c>
      <c r="S15" s="3" t="s">
        <v>227</v>
      </c>
      <c r="T15" s="3" t="s">
        <v>228</v>
      </c>
      <c r="U15" s="3" t="s">
        <v>229</v>
      </c>
      <c r="V15" s="3" t="s">
        <v>230</v>
      </c>
      <c r="W15" s="3" t="s">
        <v>231</v>
      </c>
      <c r="X15" s="3" t="s">
        <v>47</v>
      </c>
      <c r="Y15" s="3" t="s">
        <v>48</v>
      </c>
      <c r="Z15" s="3" t="s">
        <v>65</v>
      </c>
      <c r="AA15" s="3" t="s">
        <v>232</v>
      </c>
      <c r="AB15" s="3" t="s">
        <v>51</v>
      </c>
    </row>
    <row r="16" spans="1:28" ht="15.6">
      <c r="A16" s="6">
        <f>DATE(2022,10,18)+TIME(14,52,40)</f>
        <v>44852.61990740741</v>
      </c>
      <c r="B16" s="7" t="s">
        <v>233</v>
      </c>
      <c r="C16" s="7" t="s">
        <v>234</v>
      </c>
      <c r="D16" s="7" t="s">
        <v>235</v>
      </c>
      <c r="E16" s="7" t="s">
        <v>220</v>
      </c>
      <c r="F16" s="7" t="s">
        <v>236</v>
      </c>
      <c r="G16" s="7" t="s">
        <v>171</v>
      </c>
      <c r="H16" s="8">
        <f>DATE(2022,12,5)</f>
        <v>44900</v>
      </c>
      <c r="I16" s="8">
        <f>DATE(2022,12,8)</f>
        <v>44903</v>
      </c>
      <c r="J16" s="7"/>
      <c r="K16" s="7" t="s">
        <v>237</v>
      </c>
      <c r="L16" s="7" t="s">
        <v>35</v>
      </c>
      <c r="M16" s="7" t="s">
        <v>238</v>
      </c>
      <c r="N16" s="7" t="s">
        <v>239</v>
      </c>
      <c r="O16" s="7" t="s">
        <v>240</v>
      </c>
      <c r="P16" s="9" t="s">
        <v>241</v>
      </c>
      <c r="Q16" s="7" t="s">
        <v>242</v>
      </c>
      <c r="R16" s="7" t="s">
        <v>242</v>
      </c>
      <c r="S16" s="7" t="s">
        <v>243</v>
      </c>
      <c r="T16" s="7" t="s">
        <v>228</v>
      </c>
      <c r="U16" s="7" t="s">
        <v>229</v>
      </c>
      <c r="V16" s="7" t="s">
        <v>244</v>
      </c>
      <c r="W16" s="7" t="s">
        <v>81</v>
      </c>
      <c r="X16" s="7" t="s">
        <v>47</v>
      </c>
      <c r="Y16" s="7" t="s">
        <v>48</v>
      </c>
      <c r="Z16" s="7" t="s">
        <v>49</v>
      </c>
      <c r="AA16" s="7" t="s">
        <v>111</v>
      </c>
      <c r="AB16" s="7" t="s">
        <v>51</v>
      </c>
    </row>
    <row r="17" spans="1:28" ht="15.6">
      <c r="A17" s="2">
        <f>DATE(2022,10,10)+TIME(13,33,21)</f>
        <v>44844.564826388887</v>
      </c>
      <c r="B17" s="3" t="s">
        <v>245</v>
      </c>
      <c r="C17" s="3" t="s">
        <v>246</v>
      </c>
      <c r="D17" s="3" t="s">
        <v>247</v>
      </c>
      <c r="E17" s="3" t="s">
        <v>248</v>
      </c>
      <c r="F17" s="3" t="s">
        <v>70</v>
      </c>
      <c r="G17" s="3" t="s">
        <v>171</v>
      </c>
      <c r="H17" s="4">
        <f>DATE(2022,12,5)</f>
        <v>44900</v>
      </c>
      <c r="I17" s="4">
        <f>DATE(2022,12,8)</f>
        <v>44903</v>
      </c>
      <c r="J17" s="3" t="s">
        <v>249</v>
      </c>
      <c r="K17" s="3" t="s">
        <v>250</v>
      </c>
      <c r="L17" s="3" t="s">
        <v>35</v>
      </c>
      <c r="M17" s="3" t="s">
        <v>251</v>
      </c>
      <c r="N17" s="3" t="s">
        <v>252</v>
      </c>
      <c r="O17" s="3"/>
      <c r="P17" s="5" t="s">
        <v>253</v>
      </c>
      <c r="Q17" s="3" t="s">
        <v>254</v>
      </c>
      <c r="R17" s="3" t="s">
        <v>254</v>
      </c>
      <c r="S17" s="3" t="s">
        <v>255</v>
      </c>
      <c r="T17" s="3" t="s">
        <v>256</v>
      </c>
      <c r="U17" s="3" t="s">
        <v>257</v>
      </c>
      <c r="V17" s="3" t="s">
        <v>258</v>
      </c>
      <c r="W17" s="3" t="s">
        <v>259</v>
      </c>
      <c r="X17" s="3" t="s">
        <v>260</v>
      </c>
      <c r="Y17" s="3" t="s">
        <v>82</v>
      </c>
      <c r="Z17" s="3" t="s">
        <v>83</v>
      </c>
      <c r="AA17" s="3" t="s">
        <v>50</v>
      </c>
      <c r="AB17" s="3" t="s">
        <v>51</v>
      </c>
    </row>
    <row r="18" spans="1:28" ht="15.6">
      <c r="A18" s="6">
        <f>DATE(2022,10,11)+TIME(1,36,4)</f>
        <v>44845.066712962966</v>
      </c>
      <c r="B18" s="7" t="s">
        <v>261</v>
      </c>
      <c r="C18" s="7" t="s">
        <v>262</v>
      </c>
      <c r="D18" s="7" t="s">
        <v>263</v>
      </c>
      <c r="E18" s="7" t="s">
        <v>264</v>
      </c>
      <c r="F18" s="7" t="s">
        <v>70</v>
      </c>
      <c r="G18" s="7" t="s">
        <v>171</v>
      </c>
      <c r="H18" s="8">
        <f>DATE(2022,12,5)</f>
        <v>44900</v>
      </c>
      <c r="I18" s="8">
        <f>DATE(2022,12,9)</f>
        <v>44904</v>
      </c>
      <c r="J18" s="7"/>
      <c r="K18" s="7" t="s">
        <v>265</v>
      </c>
      <c r="L18" s="7" t="s">
        <v>266</v>
      </c>
      <c r="M18" s="7" t="s">
        <v>267</v>
      </c>
      <c r="N18" s="7" t="s">
        <v>268</v>
      </c>
      <c r="O18" s="7" t="s">
        <v>269</v>
      </c>
      <c r="P18" s="9" t="s">
        <v>270</v>
      </c>
      <c r="Q18" s="7" t="s">
        <v>271</v>
      </c>
      <c r="R18" s="7" t="s">
        <v>271</v>
      </c>
      <c r="S18" s="7" t="s">
        <v>272</v>
      </c>
      <c r="T18" s="7" t="s">
        <v>273</v>
      </c>
      <c r="U18" s="7" t="s">
        <v>274</v>
      </c>
      <c r="V18" s="7" t="s">
        <v>275</v>
      </c>
      <c r="W18" s="7" t="s">
        <v>81</v>
      </c>
      <c r="X18" s="7" t="s">
        <v>47</v>
      </c>
      <c r="Y18" s="7" t="s">
        <v>82</v>
      </c>
      <c r="Z18" s="7" t="s">
        <v>65</v>
      </c>
      <c r="AA18" s="7" t="s">
        <v>111</v>
      </c>
      <c r="AB18" s="7" t="s">
        <v>51</v>
      </c>
    </row>
    <row r="19" spans="1:28" ht="15.6">
      <c r="A19" s="2">
        <f>DATE(2022,10,11)+TIME(20,53,1)</f>
        <v>44845.870150462964</v>
      </c>
      <c r="B19" s="3" t="s">
        <v>276</v>
      </c>
      <c r="C19" s="3" t="s">
        <v>277</v>
      </c>
      <c r="D19" s="3" t="s">
        <v>278</v>
      </c>
      <c r="E19" s="3" t="s">
        <v>208</v>
      </c>
      <c r="F19" s="3" t="s">
        <v>32</v>
      </c>
      <c r="G19" s="3" t="s">
        <v>171</v>
      </c>
      <c r="H19" s="4">
        <f>DATE(2022,12,5)</f>
        <v>44900</v>
      </c>
      <c r="I19" s="4">
        <f>DATE(2022,12,8)</f>
        <v>44903</v>
      </c>
      <c r="J19" s="3"/>
      <c r="K19" s="3" t="s">
        <v>279</v>
      </c>
      <c r="L19" s="3" t="s">
        <v>35</v>
      </c>
      <c r="M19" s="3" t="s">
        <v>280</v>
      </c>
      <c r="N19" s="3" t="s">
        <v>281</v>
      </c>
      <c r="O19" s="3"/>
      <c r="P19" s="5" t="s">
        <v>282</v>
      </c>
      <c r="Q19" s="3" t="s">
        <v>283</v>
      </c>
      <c r="R19" s="3" t="s">
        <v>283</v>
      </c>
      <c r="S19" s="3" t="s">
        <v>284</v>
      </c>
      <c r="T19" s="3" t="s">
        <v>138</v>
      </c>
      <c r="U19" s="3" t="s">
        <v>139</v>
      </c>
      <c r="V19" s="3" t="s">
        <v>285</v>
      </c>
      <c r="W19" s="3" t="s">
        <v>81</v>
      </c>
      <c r="X19" s="3" t="s">
        <v>47</v>
      </c>
      <c r="Y19" s="3" t="s">
        <v>48</v>
      </c>
      <c r="Z19" s="3" t="s">
        <v>83</v>
      </c>
      <c r="AA19" s="3" t="s">
        <v>50</v>
      </c>
      <c r="AB19" s="3" t="s">
        <v>51</v>
      </c>
    </row>
    <row r="20" spans="1:28" ht="15.6">
      <c r="A20" s="2">
        <f>DATE(2022,11,2)+TIME(19,3,12)</f>
        <v>44867.793888888889</v>
      </c>
      <c r="B20" s="3" t="s">
        <v>286</v>
      </c>
      <c r="C20" s="3" t="s">
        <v>287</v>
      </c>
      <c r="D20" s="3" t="s">
        <v>288</v>
      </c>
      <c r="E20" s="3" t="s">
        <v>289</v>
      </c>
      <c r="F20" s="3" t="s">
        <v>70</v>
      </c>
      <c r="G20" s="3" t="s">
        <v>171</v>
      </c>
      <c r="H20" s="4">
        <f>DATE(2022,12,5)</f>
        <v>44900</v>
      </c>
      <c r="I20" s="4">
        <f>DATE(2022,12,8)</f>
        <v>44903</v>
      </c>
      <c r="J20" s="3"/>
      <c r="K20" s="3" t="s">
        <v>290</v>
      </c>
      <c r="L20" s="3" t="s">
        <v>35</v>
      </c>
      <c r="M20" s="3" t="s">
        <v>291</v>
      </c>
      <c r="N20" s="3" t="s">
        <v>292</v>
      </c>
      <c r="O20" s="3"/>
      <c r="P20" s="5" t="s">
        <v>293</v>
      </c>
      <c r="Q20" s="3" t="s">
        <v>294</v>
      </c>
      <c r="R20" s="3" t="s">
        <v>294</v>
      </c>
      <c r="S20" s="3" t="s">
        <v>295</v>
      </c>
      <c r="T20" s="3" t="s">
        <v>296</v>
      </c>
      <c r="U20" s="3" t="s">
        <v>297</v>
      </c>
      <c r="V20" s="3" t="s">
        <v>298</v>
      </c>
      <c r="W20" s="3" t="s">
        <v>231</v>
      </c>
      <c r="X20" s="3" t="s">
        <v>47</v>
      </c>
      <c r="Y20" s="3" t="s">
        <v>82</v>
      </c>
      <c r="Z20" s="3" t="s">
        <v>83</v>
      </c>
      <c r="AA20" s="3" t="s">
        <v>50</v>
      </c>
      <c r="AB20" s="3" t="s">
        <v>51</v>
      </c>
    </row>
    <row r="21" spans="1:28" ht="15.6">
      <c r="A21" s="6">
        <f>DATE(2022,10,17)+TIME(17,8,13)</f>
        <v>44851.714039351849</v>
      </c>
      <c r="B21" s="7" t="s">
        <v>299</v>
      </c>
      <c r="C21" s="7" t="s">
        <v>300</v>
      </c>
      <c r="D21" s="7" t="s">
        <v>301</v>
      </c>
      <c r="E21" s="7" t="s">
        <v>302</v>
      </c>
      <c r="F21" s="7" t="s">
        <v>70</v>
      </c>
      <c r="G21" s="7" t="s">
        <v>171</v>
      </c>
      <c r="H21" s="8">
        <f>DATE(2022,12,5)</f>
        <v>44900</v>
      </c>
      <c r="I21" s="8">
        <f>DATE(2022,12,8)</f>
        <v>44903</v>
      </c>
      <c r="J21" s="7" t="s">
        <v>303</v>
      </c>
      <c r="K21" s="7" t="s">
        <v>304</v>
      </c>
      <c r="L21" s="7"/>
      <c r="M21" s="7" t="s">
        <v>305</v>
      </c>
      <c r="N21" s="7" t="s">
        <v>306</v>
      </c>
      <c r="O21" s="7" t="s">
        <v>307</v>
      </c>
      <c r="P21" s="9" t="s">
        <v>308</v>
      </c>
      <c r="Q21" s="7" t="s">
        <v>309</v>
      </c>
      <c r="R21" s="7" t="s">
        <v>310</v>
      </c>
      <c r="S21" s="7" t="s">
        <v>311</v>
      </c>
      <c r="T21" s="7" t="s">
        <v>163</v>
      </c>
      <c r="U21" s="7" t="s">
        <v>312</v>
      </c>
      <c r="V21" s="7" t="s">
        <v>313</v>
      </c>
      <c r="W21" s="7" t="s">
        <v>81</v>
      </c>
      <c r="X21" s="7" t="s">
        <v>47</v>
      </c>
      <c r="Y21" s="7" t="s">
        <v>82</v>
      </c>
      <c r="Z21" s="7" t="s">
        <v>49</v>
      </c>
      <c r="AA21" s="7" t="s">
        <v>232</v>
      </c>
      <c r="AB21" s="7" t="s">
        <v>51</v>
      </c>
    </row>
    <row r="22" spans="1:28" ht="15.6">
      <c r="A22" s="2">
        <f>DATE(2022,11,2)+TIME(16,47,38)</f>
        <v>44867.699745370373</v>
      </c>
      <c r="B22" s="3" t="s">
        <v>314</v>
      </c>
      <c r="C22" s="3" t="s">
        <v>315</v>
      </c>
      <c r="D22" s="3" t="s">
        <v>316</v>
      </c>
      <c r="E22" s="3" t="s">
        <v>317</v>
      </c>
      <c r="F22" s="3" t="s">
        <v>32</v>
      </c>
      <c r="G22" s="3" t="s">
        <v>171</v>
      </c>
      <c r="H22" s="4">
        <f>DATE(2022,12,5)</f>
        <v>44900</v>
      </c>
      <c r="I22" s="4">
        <f>DATE(2022,12,8)</f>
        <v>44903</v>
      </c>
      <c r="J22" s="3" t="s">
        <v>35</v>
      </c>
      <c r="K22" s="3" t="s">
        <v>318</v>
      </c>
      <c r="L22" s="3" t="s">
        <v>35</v>
      </c>
      <c r="M22" s="3" t="s">
        <v>319</v>
      </c>
      <c r="N22" s="3" t="s">
        <v>320</v>
      </c>
      <c r="O22" s="3" t="s">
        <v>321</v>
      </c>
      <c r="P22" s="5" t="s">
        <v>322</v>
      </c>
      <c r="Q22" s="3" t="s">
        <v>323</v>
      </c>
      <c r="R22" s="3" t="s">
        <v>323</v>
      </c>
      <c r="S22" s="3" t="s">
        <v>324</v>
      </c>
      <c r="T22" s="3" t="s">
        <v>325</v>
      </c>
      <c r="U22" s="3" t="s">
        <v>326</v>
      </c>
      <c r="V22" s="3" t="s">
        <v>327</v>
      </c>
      <c r="W22" s="3" t="s">
        <v>46</v>
      </c>
      <c r="X22" s="3" t="s">
        <v>47</v>
      </c>
      <c r="Y22" s="3" t="s">
        <v>48</v>
      </c>
      <c r="Z22" s="3" t="s">
        <v>65</v>
      </c>
      <c r="AA22" s="3" t="s">
        <v>232</v>
      </c>
      <c r="AB22" s="3" t="s">
        <v>51</v>
      </c>
    </row>
    <row r="23" spans="1:28" ht="15.6">
      <c r="A23" s="6">
        <f>DATE(2022,10,24)+TIME(11,16,7)</f>
        <v>44858.469525462962</v>
      </c>
      <c r="B23" s="7" t="s">
        <v>328</v>
      </c>
      <c r="C23" s="7" t="s">
        <v>329</v>
      </c>
      <c r="D23" s="7" t="s">
        <v>330</v>
      </c>
      <c r="E23" s="7" t="s">
        <v>220</v>
      </c>
      <c r="F23" s="7" t="s">
        <v>70</v>
      </c>
      <c r="G23" s="7" t="s">
        <v>171</v>
      </c>
      <c r="H23" s="8">
        <f>DATE(2022,12,5)</f>
        <v>44900</v>
      </c>
      <c r="I23" s="8">
        <f>DATE(2022,12,8)</f>
        <v>44903</v>
      </c>
      <c r="J23" s="7"/>
      <c r="K23" s="7" t="s">
        <v>331</v>
      </c>
      <c r="L23" s="7" t="s">
        <v>35</v>
      </c>
      <c r="M23" s="7" t="s">
        <v>332</v>
      </c>
      <c r="N23" s="7" t="s">
        <v>333</v>
      </c>
      <c r="O23" s="7" t="s">
        <v>334</v>
      </c>
      <c r="P23" s="9" t="s">
        <v>335</v>
      </c>
      <c r="Q23" s="7" t="s">
        <v>336</v>
      </c>
      <c r="R23" s="7" t="s">
        <v>336</v>
      </c>
      <c r="S23" s="7" t="s">
        <v>337</v>
      </c>
      <c r="T23" s="7" t="s">
        <v>228</v>
      </c>
      <c r="U23" s="7" t="s">
        <v>229</v>
      </c>
      <c r="V23" s="7" t="s">
        <v>338</v>
      </c>
      <c r="W23" s="7" t="s">
        <v>81</v>
      </c>
      <c r="X23" s="7" t="s">
        <v>47</v>
      </c>
      <c r="Y23" s="7" t="s">
        <v>82</v>
      </c>
      <c r="Z23" s="7" t="s">
        <v>83</v>
      </c>
      <c r="AA23" s="7" t="s">
        <v>50</v>
      </c>
      <c r="AB23" s="7" t="s">
        <v>51</v>
      </c>
    </row>
    <row r="24" spans="1:28" ht="15.6">
      <c r="A24" s="2">
        <f>DATE(2022,10,25)+TIME(13,7,37)</f>
        <v>44859.546956018516</v>
      </c>
      <c r="B24" s="3" t="s">
        <v>339</v>
      </c>
      <c r="C24" s="3" t="s">
        <v>340</v>
      </c>
      <c r="D24" s="3" t="s">
        <v>341</v>
      </c>
      <c r="E24" s="3" t="s">
        <v>31</v>
      </c>
      <c r="F24" s="3" t="s">
        <v>32</v>
      </c>
      <c r="G24" s="3" t="s">
        <v>171</v>
      </c>
      <c r="H24" s="4">
        <f>DATE(2022,12,5)</f>
        <v>44900</v>
      </c>
      <c r="I24" s="4">
        <f>DATE(2022,12,8)</f>
        <v>44903</v>
      </c>
      <c r="J24" s="3"/>
      <c r="K24" s="3" t="s">
        <v>342</v>
      </c>
      <c r="L24" s="3" t="s">
        <v>35</v>
      </c>
      <c r="M24" s="3" t="s">
        <v>343</v>
      </c>
      <c r="N24" s="3" t="s">
        <v>344</v>
      </c>
      <c r="O24" s="3" t="s">
        <v>345</v>
      </c>
      <c r="P24" s="5" t="s">
        <v>346</v>
      </c>
      <c r="Q24" s="3" t="s">
        <v>347</v>
      </c>
      <c r="R24" s="3" t="s">
        <v>347</v>
      </c>
      <c r="S24" s="3" t="s">
        <v>348</v>
      </c>
      <c r="T24" s="3" t="s">
        <v>43</v>
      </c>
      <c r="U24" s="3" t="s">
        <v>44</v>
      </c>
      <c r="V24" s="3" t="s">
        <v>349</v>
      </c>
      <c r="W24" s="3" t="s">
        <v>81</v>
      </c>
      <c r="X24" s="3" t="s">
        <v>47</v>
      </c>
      <c r="Y24" s="3" t="s">
        <v>48</v>
      </c>
      <c r="Z24" s="3" t="s">
        <v>83</v>
      </c>
      <c r="AA24" s="3" t="s">
        <v>232</v>
      </c>
      <c r="AB24" s="3" t="s">
        <v>51</v>
      </c>
    </row>
    <row r="25" spans="1:28" ht="15.6">
      <c r="A25" s="2">
        <f>DATE(2022,10,25)+TIME(17,31,34)</f>
        <v>44859.730254629627</v>
      </c>
      <c r="B25" s="3" t="s">
        <v>350</v>
      </c>
      <c r="C25" s="3" t="s">
        <v>351</v>
      </c>
      <c r="D25" s="3" t="s">
        <v>352</v>
      </c>
      <c r="E25" s="3" t="s">
        <v>302</v>
      </c>
      <c r="F25" s="3" t="s">
        <v>70</v>
      </c>
      <c r="G25" s="3" t="s">
        <v>171</v>
      </c>
      <c r="H25" s="4">
        <f>DATE(2022,12,5)</f>
        <v>44900</v>
      </c>
      <c r="I25" s="4">
        <f>DATE(2022,12,8)</f>
        <v>44903</v>
      </c>
      <c r="J25" s="3"/>
      <c r="K25" s="3" t="s">
        <v>353</v>
      </c>
      <c r="L25" s="3"/>
      <c r="M25" s="3" t="s">
        <v>354</v>
      </c>
      <c r="N25" s="3" t="s">
        <v>355</v>
      </c>
      <c r="O25" s="3" t="s">
        <v>356</v>
      </c>
      <c r="P25" s="5" t="s">
        <v>357</v>
      </c>
      <c r="Q25" s="3" t="s">
        <v>358</v>
      </c>
      <c r="R25" s="3" t="s">
        <v>358</v>
      </c>
      <c r="S25" s="3" t="s">
        <v>359</v>
      </c>
      <c r="T25" s="3" t="s">
        <v>163</v>
      </c>
      <c r="U25" s="3" t="s">
        <v>312</v>
      </c>
      <c r="V25" s="3" t="s">
        <v>360</v>
      </c>
      <c r="W25" s="3" t="s">
        <v>361</v>
      </c>
      <c r="X25" s="3" t="s">
        <v>47</v>
      </c>
      <c r="Y25" s="3" t="s">
        <v>82</v>
      </c>
      <c r="Z25" s="3" t="s">
        <v>49</v>
      </c>
      <c r="AA25" s="3" t="s">
        <v>111</v>
      </c>
      <c r="AB25" s="3" t="s">
        <v>51</v>
      </c>
    </row>
    <row r="26" spans="1:28" ht="15.6">
      <c r="A26" s="6">
        <f>DATE(2022,11,2)+TIME(14,46,47)</f>
        <v>44867.61582175926</v>
      </c>
      <c r="B26" s="7" t="s">
        <v>362</v>
      </c>
      <c r="C26" s="7" t="s">
        <v>363</v>
      </c>
      <c r="D26" s="7" t="s">
        <v>364</v>
      </c>
      <c r="E26" s="7" t="s">
        <v>170</v>
      </c>
      <c r="F26" s="7" t="s">
        <v>32</v>
      </c>
      <c r="G26" s="7" t="s">
        <v>171</v>
      </c>
      <c r="H26" s="8">
        <f>DATE(2022,12,5)</f>
        <v>44900</v>
      </c>
      <c r="I26" s="8">
        <f>DATE(2022,12,8)</f>
        <v>44903</v>
      </c>
      <c r="J26" s="7" t="s">
        <v>365</v>
      </c>
      <c r="K26" s="7" t="s">
        <v>366</v>
      </c>
      <c r="L26" s="7"/>
      <c r="M26" s="7" t="s">
        <v>367</v>
      </c>
      <c r="N26" s="7" t="s">
        <v>368</v>
      </c>
      <c r="O26" s="7" t="s">
        <v>369</v>
      </c>
      <c r="P26" s="9" t="s">
        <v>370</v>
      </c>
      <c r="Q26" s="7" t="s">
        <v>371</v>
      </c>
      <c r="R26" s="7" t="s">
        <v>371</v>
      </c>
      <c r="S26" s="7" t="s">
        <v>179</v>
      </c>
      <c r="T26" s="7" t="s">
        <v>180</v>
      </c>
      <c r="U26" s="7" t="s">
        <v>181</v>
      </c>
      <c r="V26" s="7" t="s">
        <v>182</v>
      </c>
      <c r="W26" s="7" t="s">
        <v>81</v>
      </c>
      <c r="X26" s="7" t="s">
        <v>47</v>
      </c>
      <c r="Y26" s="7" t="s">
        <v>48</v>
      </c>
      <c r="Z26" s="7" t="s">
        <v>83</v>
      </c>
      <c r="AA26" s="7" t="s">
        <v>232</v>
      </c>
      <c r="AB26" s="7" t="s">
        <v>51</v>
      </c>
    </row>
    <row r="27" spans="1:28" ht="15.6">
      <c r="A27" s="6">
        <f>DATE(2022,10,31)+TIME(14,44,10)</f>
        <v>44865.614004629628</v>
      </c>
      <c r="B27" s="7" t="s">
        <v>372</v>
      </c>
      <c r="C27" s="7" t="s">
        <v>373</v>
      </c>
      <c r="D27" s="7" t="s">
        <v>374</v>
      </c>
      <c r="E27" s="7" t="s">
        <v>302</v>
      </c>
      <c r="F27" s="7" t="s">
        <v>32</v>
      </c>
      <c r="G27" s="7" t="s">
        <v>171</v>
      </c>
      <c r="H27" s="8">
        <f>DATE(2022,12,5)</f>
        <v>44900</v>
      </c>
      <c r="I27" s="8">
        <f>DATE(2022,12,8)</f>
        <v>44903</v>
      </c>
      <c r="J27" s="7" t="s">
        <v>35</v>
      </c>
      <c r="K27" s="7" t="s">
        <v>375</v>
      </c>
      <c r="L27" s="7" t="s">
        <v>35</v>
      </c>
      <c r="M27" s="7" t="s">
        <v>376</v>
      </c>
      <c r="N27" s="7" t="s">
        <v>377</v>
      </c>
      <c r="O27" s="7" t="s">
        <v>378</v>
      </c>
      <c r="P27" s="9" t="s">
        <v>379</v>
      </c>
      <c r="Q27" s="7" t="s">
        <v>380</v>
      </c>
      <c r="R27" s="7" t="s">
        <v>380</v>
      </c>
      <c r="S27" s="7" t="s">
        <v>381</v>
      </c>
      <c r="T27" s="7" t="s">
        <v>163</v>
      </c>
      <c r="U27" s="7" t="s">
        <v>312</v>
      </c>
      <c r="V27" s="7" t="s">
        <v>382</v>
      </c>
      <c r="W27" s="7" t="s">
        <v>231</v>
      </c>
      <c r="X27" s="7" t="s">
        <v>47</v>
      </c>
      <c r="Y27" s="7" t="s">
        <v>48</v>
      </c>
      <c r="Z27" s="7" t="s">
        <v>65</v>
      </c>
      <c r="AA27" s="7" t="s">
        <v>111</v>
      </c>
      <c r="AB27" s="7" t="s">
        <v>51</v>
      </c>
    </row>
    <row r="28" spans="1:28" ht="15.6">
      <c r="A28" s="2">
        <f>DATE(2022,10,11)+TIME(13,32,8)</f>
        <v>44845.563981481479</v>
      </c>
      <c r="B28" s="3" t="s">
        <v>383</v>
      </c>
      <c r="C28" s="3" t="s">
        <v>384</v>
      </c>
      <c r="D28" s="3" t="s">
        <v>385</v>
      </c>
      <c r="E28" s="3" t="s">
        <v>248</v>
      </c>
      <c r="F28" s="3" t="s">
        <v>70</v>
      </c>
      <c r="G28" s="3" t="s">
        <v>171</v>
      </c>
      <c r="H28" s="4">
        <f>DATE(2022,12,5)</f>
        <v>44900</v>
      </c>
      <c r="I28" s="4">
        <f>DATE(2022,12,8)</f>
        <v>44903</v>
      </c>
      <c r="J28" s="3"/>
      <c r="K28" s="3" t="s">
        <v>386</v>
      </c>
      <c r="L28" s="3"/>
      <c r="M28" s="3" t="s">
        <v>387</v>
      </c>
      <c r="N28" s="3" t="s">
        <v>388</v>
      </c>
      <c r="O28" s="3" t="s">
        <v>389</v>
      </c>
      <c r="P28" s="5" t="s">
        <v>390</v>
      </c>
      <c r="Q28" s="3" t="s">
        <v>391</v>
      </c>
      <c r="R28" s="3" t="s">
        <v>391</v>
      </c>
      <c r="S28" s="3" t="s">
        <v>392</v>
      </c>
      <c r="T28" s="3" t="s">
        <v>256</v>
      </c>
      <c r="U28" s="3" t="s">
        <v>257</v>
      </c>
      <c r="V28" s="3" t="s">
        <v>393</v>
      </c>
      <c r="W28" s="3" t="s">
        <v>81</v>
      </c>
      <c r="X28" s="3" t="s">
        <v>47</v>
      </c>
      <c r="Y28" s="3" t="s">
        <v>82</v>
      </c>
      <c r="Z28" s="3" t="s">
        <v>49</v>
      </c>
      <c r="AA28" s="3" t="s">
        <v>232</v>
      </c>
      <c r="AB28" s="3" t="s">
        <v>51</v>
      </c>
    </row>
    <row r="29" spans="1:28" ht="15.6">
      <c r="A29" s="6">
        <f>DATE(2022,10,14)+TIME(11,9,23)</f>
        <v>44848.464849537035</v>
      </c>
      <c r="B29" s="7" t="s">
        <v>394</v>
      </c>
      <c r="C29" s="7" t="s">
        <v>395</v>
      </c>
      <c r="D29" s="7" t="s">
        <v>396</v>
      </c>
      <c r="E29" s="7" t="s">
        <v>220</v>
      </c>
      <c r="F29" s="7" t="s">
        <v>32</v>
      </c>
      <c r="G29" s="7" t="s">
        <v>171</v>
      </c>
      <c r="H29" s="8">
        <f>DATE(2022,12,5)</f>
        <v>44900</v>
      </c>
      <c r="I29" s="8">
        <f>DATE(2022,12,8)</f>
        <v>44903</v>
      </c>
      <c r="J29" s="7"/>
      <c r="K29" s="7" t="s">
        <v>397</v>
      </c>
      <c r="L29" s="7" t="s">
        <v>35</v>
      </c>
      <c r="M29" s="7" t="s">
        <v>398</v>
      </c>
      <c r="N29" s="7" t="s">
        <v>399</v>
      </c>
      <c r="O29" s="7"/>
      <c r="P29" s="9" t="s">
        <v>400</v>
      </c>
      <c r="Q29" s="7" t="s">
        <v>401</v>
      </c>
      <c r="R29" s="7" t="s">
        <v>402</v>
      </c>
      <c r="S29" s="7" t="s">
        <v>403</v>
      </c>
      <c r="T29" s="7" t="s">
        <v>228</v>
      </c>
      <c r="U29" s="7" t="s">
        <v>229</v>
      </c>
      <c r="V29" s="7" t="s">
        <v>404</v>
      </c>
      <c r="W29" s="7" t="s">
        <v>81</v>
      </c>
      <c r="X29" s="7"/>
      <c r="Y29" s="7" t="s">
        <v>48</v>
      </c>
      <c r="Z29" s="7" t="s">
        <v>49</v>
      </c>
      <c r="AA29" s="7" t="s">
        <v>111</v>
      </c>
      <c r="AB29" s="7" t="s">
        <v>51</v>
      </c>
    </row>
    <row r="30" spans="1:28" ht="15.6">
      <c r="A30" s="2">
        <f>DATE(2022,10,12)+TIME(16,51,39)</f>
        <v>44846.702534722222</v>
      </c>
      <c r="B30" s="3" t="s">
        <v>405</v>
      </c>
      <c r="C30" s="3" t="s">
        <v>406</v>
      </c>
      <c r="D30" s="3" t="s">
        <v>407</v>
      </c>
      <c r="E30" s="3" t="s">
        <v>302</v>
      </c>
      <c r="F30" s="3" t="s">
        <v>32</v>
      </c>
      <c r="G30" s="3" t="s">
        <v>171</v>
      </c>
      <c r="H30" s="4">
        <f>DATE(2022,12,5)</f>
        <v>44900</v>
      </c>
      <c r="I30" s="4">
        <f>DATE(2022,12,8)</f>
        <v>44903</v>
      </c>
      <c r="J30" s="3" t="s">
        <v>408</v>
      </c>
      <c r="K30" s="3" t="s">
        <v>409</v>
      </c>
      <c r="L30" s="3" t="s">
        <v>35</v>
      </c>
      <c r="M30" s="3" t="s">
        <v>410</v>
      </c>
      <c r="N30" s="3" t="s">
        <v>411</v>
      </c>
      <c r="O30" s="3"/>
      <c r="P30" s="5" t="s">
        <v>412</v>
      </c>
      <c r="Q30" s="3" t="s">
        <v>413</v>
      </c>
      <c r="R30" s="3" t="s">
        <v>413</v>
      </c>
      <c r="S30" s="3" t="s">
        <v>414</v>
      </c>
      <c r="T30" s="3" t="s">
        <v>163</v>
      </c>
      <c r="U30" s="3" t="s">
        <v>312</v>
      </c>
      <c r="V30" s="3" t="s">
        <v>415</v>
      </c>
      <c r="W30" s="3" t="s">
        <v>81</v>
      </c>
      <c r="X30" s="3" t="s">
        <v>47</v>
      </c>
      <c r="Y30" s="3" t="s">
        <v>48</v>
      </c>
      <c r="Z30" s="3" t="s">
        <v>49</v>
      </c>
      <c r="AA30" s="3" t="s">
        <v>111</v>
      </c>
      <c r="AB30" s="3" t="s">
        <v>51</v>
      </c>
    </row>
    <row r="31" spans="1:28" ht="15.6">
      <c r="A31" s="6">
        <f>DATE(2022,11,2)+TIME(15,1,47)</f>
        <v>44867.626238425924</v>
      </c>
      <c r="B31" s="7" t="s">
        <v>416</v>
      </c>
      <c r="C31" s="7" t="s">
        <v>417</v>
      </c>
      <c r="D31" s="7" t="s">
        <v>418</v>
      </c>
      <c r="E31" s="7" t="s">
        <v>419</v>
      </c>
      <c r="F31" s="7" t="s">
        <v>70</v>
      </c>
      <c r="G31" s="7" t="s">
        <v>171</v>
      </c>
      <c r="H31" s="8">
        <f>DATE(2022,12,5)</f>
        <v>44900</v>
      </c>
      <c r="I31" s="8">
        <f>DATE(2022,12,8)</f>
        <v>44903</v>
      </c>
      <c r="J31" s="7"/>
      <c r="K31" s="7" t="s">
        <v>420</v>
      </c>
      <c r="L31" s="7" t="s">
        <v>35</v>
      </c>
      <c r="M31" s="7" t="s">
        <v>421</v>
      </c>
      <c r="N31" s="7" t="s">
        <v>422</v>
      </c>
      <c r="O31" s="7"/>
      <c r="P31" s="9" t="s">
        <v>423</v>
      </c>
      <c r="Q31" s="7" t="s">
        <v>424</v>
      </c>
      <c r="R31" s="7" t="s">
        <v>425</v>
      </c>
      <c r="S31" s="7" t="s">
        <v>426</v>
      </c>
      <c r="T31" s="7" t="s">
        <v>427</v>
      </c>
      <c r="U31" s="7" t="s">
        <v>428</v>
      </c>
      <c r="V31" s="7" t="s">
        <v>429</v>
      </c>
      <c r="W31" s="7" t="s">
        <v>231</v>
      </c>
      <c r="X31" s="7"/>
      <c r="Y31" s="7" t="s">
        <v>82</v>
      </c>
      <c r="Z31" s="7" t="s">
        <v>65</v>
      </c>
      <c r="AA31" s="7" t="s">
        <v>111</v>
      </c>
      <c r="AB31" s="7" t="s">
        <v>51</v>
      </c>
    </row>
  </sheetData>
  <hyperlinks>
    <hyperlink ref="P11" r:id="rId1" xr:uid="{00000000-0004-0000-0000-000000000000}"/>
    <hyperlink ref="P12" r:id="rId2" xr:uid="{00000000-0004-0000-0000-000001000000}"/>
    <hyperlink ref="P13" r:id="rId3" xr:uid="{00000000-0004-0000-0000-000002000000}"/>
    <hyperlink ref="P14" r:id="rId4" xr:uid="{00000000-0004-0000-0000-000003000000}"/>
    <hyperlink ref="P15" r:id="rId5" xr:uid="{00000000-0004-0000-0000-000004000000}"/>
    <hyperlink ref="P16" r:id="rId6" xr:uid="{00000000-0004-0000-0000-000005000000}"/>
    <hyperlink ref="P17" r:id="rId7" xr:uid="{00000000-0004-0000-0000-000006000000}"/>
    <hyperlink ref="P18" r:id="rId8" xr:uid="{00000000-0004-0000-0000-000007000000}"/>
    <hyperlink ref="P2" r:id="rId9" xr:uid="{00000000-0004-0000-0000-000008000000}"/>
    <hyperlink ref="P3" r:id="rId10" xr:uid="{00000000-0004-0000-0000-000009000000}"/>
    <hyperlink ref="P19" r:id="rId11" xr:uid="{00000000-0004-0000-0000-00000A000000}"/>
    <hyperlink ref="P8" r:id="rId12" xr:uid="{00000000-0004-0000-0000-00000B000000}"/>
    <hyperlink ref="P9" r:id="rId13" xr:uid="{00000000-0004-0000-0000-00000C000000}"/>
    <hyperlink ref="P4" r:id="rId14" xr:uid="{00000000-0004-0000-0000-00000D000000}"/>
    <hyperlink ref="P5" r:id="rId15" xr:uid="{00000000-0004-0000-0000-00000E000000}"/>
    <hyperlink ref="P10" r:id="rId16" xr:uid="{00000000-0004-0000-0000-00000F000000}"/>
    <hyperlink ref="P20" r:id="rId17" xr:uid="{00000000-0004-0000-0000-000010000000}"/>
    <hyperlink ref="P21" r:id="rId18" xr:uid="{00000000-0004-0000-0000-000011000000}"/>
    <hyperlink ref="P22" r:id="rId19" xr:uid="{00000000-0004-0000-0000-000012000000}"/>
    <hyperlink ref="P23" r:id="rId20" xr:uid="{00000000-0004-0000-0000-000013000000}"/>
    <hyperlink ref="P24" r:id="rId21" xr:uid="{00000000-0004-0000-0000-000014000000}"/>
    <hyperlink ref="P6" r:id="rId22" xr:uid="{00000000-0004-0000-0000-000015000000}"/>
    <hyperlink ref="P25" r:id="rId23" xr:uid="{00000000-0004-0000-0000-000016000000}"/>
    <hyperlink ref="P26" r:id="rId24" xr:uid="{00000000-0004-0000-0000-000017000000}"/>
    <hyperlink ref="P7" r:id="rId25" xr:uid="{00000000-0004-0000-0000-000018000000}"/>
    <hyperlink ref="P27" r:id="rId26" xr:uid="{00000000-0004-0000-0000-000019000000}"/>
    <hyperlink ref="P28" r:id="rId27" xr:uid="{00000000-0004-0000-0000-00001A000000}"/>
    <hyperlink ref="P29" r:id="rId28" xr:uid="{00000000-0004-0000-0000-00001B000000}"/>
    <hyperlink ref="P30" r:id="rId29" xr:uid="{00000000-0004-0000-0000-00001C000000}"/>
    <hyperlink ref="P31" r:id="rId30" xr:uid="{00000000-0004-0000-0000-00001D000000}"/>
  </hyperlinks>
  <pageMargins left="0.75" right="0.75" top="1" bottom="1" header="0.5" footer="0.5"/>
  <pageSetup orientation="portrait"/>
  <headerFooter alignWithMargins="0"/>
  <tableParts count="1">
    <tablePart r:id="rId3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0" ma:contentTypeDescription="Create a new document." ma:contentTypeScope="" ma:versionID="ef00656f6a8e9fc056474b9147c6b32e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0850f52d612b4f3f08f380a1da667ee5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TaxCatchAll xmlns="5ed5bd0d-9aa5-480d-8c58-25f9f57090c9" xsi:nil="true"/>
  </documentManagement>
</p:properties>
</file>

<file path=customXml/itemProps1.xml><?xml version="1.0" encoding="utf-8"?>
<ds:datastoreItem xmlns:ds="http://schemas.openxmlformats.org/officeDocument/2006/customXml" ds:itemID="{0A9AC414-704B-4A71-970A-317B0B16FDA4}"/>
</file>

<file path=customXml/itemProps2.xml><?xml version="1.0" encoding="utf-8"?>
<ds:datastoreItem xmlns:ds="http://schemas.openxmlformats.org/officeDocument/2006/customXml" ds:itemID="{4322AD61-3C55-4326-B762-669FB08A9CB9}"/>
</file>

<file path=customXml/itemProps3.xml><?xml version="1.0" encoding="utf-8"?>
<ds:datastoreItem xmlns:ds="http://schemas.openxmlformats.org/officeDocument/2006/customXml" ds:itemID="{AB182DD9-E3E1-476E-8BD2-E64460DA72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Medina, Karla [NEA]</dc:creator>
  <cp:keywords/>
  <dc:description/>
  <cp:lastModifiedBy>Holmes, Ellen [NEA]</cp:lastModifiedBy>
  <cp:revision/>
  <dcterms:created xsi:type="dcterms:W3CDTF">2022-12-06T00:00:48Z</dcterms:created>
  <dcterms:modified xsi:type="dcterms:W3CDTF">2022-12-08T16:52:16Z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</Properties>
</file>