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AL-1.30-2.1.24-ARJ/"/>
    </mc:Choice>
  </mc:AlternateContent>
  <xr:revisionPtr revIDLastSave="0" documentId="8_{2FF2004D-C83E-4426-98AA-9F8B4F34B17A}" xr6:coauthVersionLast="47" xr6:coauthVersionMax="47" xr10:uidLastSave="{00000000-0000-0000-0000-000000000000}"/>
  <bookViews>
    <workbookView xWindow="-110" yWindow="-110" windowWidth="22780" windowHeight="14660" xr2:uid="{00000000-000D-0000-FFFF-FFFF00000000}"/>
  </bookViews>
  <sheets>
    <sheet name="Registrants" sheetId="2" r:id="rId1"/>
  </sheets>
  <calcPr calcId="0"/>
</workbook>
</file>

<file path=xl/calcChain.xml><?xml version="1.0" encoding="utf-8"?>
<calcChain xmlns="http://schemas.openxmlformats.org/spreadsheetml/2006/main">
  <c r="K29" i="2" l="1"/>
  <c r="J29" i="2"/>
  <c r="B29" i="2"/>
  <c r="A29" i="2"/>
  <c r="K28" i="2"/>
  <c r="J28" i="2"/>
  <c r="B28" i="2"/>
  <c r="A28" i="2"/>
  <c r="K27" i="2"/>
  <c r="J27" i="2"/>
  <c r="B27" i="2"/>
  <c r="A27" i="2"/>
  <c r="K26" i="2"/>
  <c r="J26" i="2"/>
  <c r="B26" i="2"/>
  <c r="A26" i="2"/>
  <c r="K25" i="2"/>
  <c r="J25" i="2"/>
  <c r="B25" i="2"/>
  <c r="A25" i="2"/>
  <c r="K24" i="2"/>
  <c r="J24" i="2"/>
  <c r="B24" i="2"/>
  <c r="A24" i="2"/>
  <c r="K23" i="2"/>
  <c r="J23" i="2"/>
  <c r="B23" i="2"/>
  <c r="A23" i="2"/>
  <c r="K22" i="2"/>
  <c r="J22" i="2"/>
  <c r="B22" i="2"/>
  <c r="A22" i="2"/>
  <c r="K21" i="2"/>
  <c r="J21" i="2"/>
  <c r="B21" i="2"/>
  <c r="A21" i="2"/>
  <c r="K20" i="2"/>
  <c r="J20" i="2"/>
  <c r="B20" i="2"/>
  <c r="A20" i="2"/>
  <c r="K19" i="2"/>
  <c r="J19" i="2"/>
  <c r="B19" i="2"/>
  <c r="A19" i="2"/>
  <c r="K18" i="2"/>
  <c r="J18" i="2"/>
  <c r="B18" i="2"/>
  <c r="A18" i="2"/>
  <c r="K17" i="2"/>
  <c r="J17" i="2"/>
  <c r="B17" i="2"/>
  <c r="A17" i="2"/>
  <c r="K16" i="2"/>
  <c r="J16" i="2"/>
  <c r="B16" i="2"/>
  <c r="A16" i="2"/>
  <c r="K15" i="2"/>
  <c r="J15" i="2"/>
  <c r="B15" i="2"/>
  <c r="A15" i="2"/>
  <c r="K14" i="2"/>
  <c r="J14" i="2"/>
  <c r="B14" i="2"/>
  <c r="A14" i="2"/>
  <c r="K13" i="2"/>
  <c r="J13" i="2"/>
  <c r="B13" i="2"/>
  <c r="A13" i="2"/>
  <c r="K12" i="2"/>
  <c r="J12" i="2"/>
  <c r="B12" i="2"/>
  <c r="A12" i="2"/>
  <c r="K11" i="2"/>
  <c r="J11" i="2"/>
  <c r="B11" i="2"/>
  <c r="A11" i="2"/>
  <c r="K10" i="2"/>
  <c r="J10" i="2"/>
  <c r="B10" i="2"/>
  <c r="A10" i="2"/>
  <c r="K9" i="2"/>
  <c r="J9" i="2"/>
  <c r="B9" i="2"/>
  <c r="A9" i="2"/>
  <c r="K8" i="2"/>
  <c r="J8" i="2"/>
  <c r="B8" i="2"/>
  <c r="A8" i="2"/>
  <c r="K7" i="2"/>
  <c r="J7" i="2"/>
  <c r="B7" i="2"/>
  <c r="A7" i="2"/>
  <c r="K6" i="2"/>
  <c r="J6" i="2"/>
  <c r="B6" i="2"/>
  <c r="A6" i="2"/>
  <c r="K5" i="2"/>
  <c r="J5" i="2"/>
  <c r="B5" i="2"/>
  <c r="A5" i="2"/>
  <c r="K4" i="2"/>
  <c r="J4" i="2"/>
  <c r="B4" i="2"/>
  <c r="A4" i="2"/>
  <c r="B3" i="2"/>
  <c r="A3" i="2"/>
  <c r="K2" i="2"/>
  <c r="J2" i="2"/>
  <c r="B2" i="2"/>
  <c r="A2" i="2"/>
</calcChain>
</file>

<file path=xl/sharedStrings.xml><?xml version="1.0" encoding="utf-8"?>
<sst xmlns="http://schemas.openxmlformats.org/spreadsheetml/2006/main" count="766" uniqueCount="430">
  <si>
    <t>Abbie</t>
  </si>
  <si>
    <t>Blumberg</t>
  </si>
  <si>
    <t>ablumberg@washingtonea.org</t>
  </si>
  <si>
    <t>Washington Education Association</t>
  </si>
  <si>
    <t>She/Her</t>
  </si>
  <si>
    <t>Participant</t>
  </si>
  <si>
    <t>Yes</t>
  </si>
  <si>
    <t>N/A</t>
  </si>
  <si>
    <t>My state is my employer. Reimburse my STATE</t>
  </si>
  <si>
    <t>Spokane EA</t>
  </si>
  <si>
    <t>509-599-5354</t>
  </si>
  <si>
    <t>Scott Hille</t>
  </si>
  <si>
    <t>206-849-0120</t>
  </si>
  <si>
    <t>Blumberg, Abbie</t>
  </si>
  <si>
    <t>1829 E 6th Ave</t>
  </si>
  <si>
    <t>Spokane</t>
  </si>
  <si>
    <t>Washington</t>
  </si>
  <si>
    <t>WA</t>
  </si>
  <si>
    <t>99202</t>
  </si>
  <si>
    <t>White</t>
  </si>
  <si>
    <t>Pansexual</t>
  </si>
  <si>
    <t>Woman</t>
  </si>
  <si>
    <t>46-60</t>
  </si>
  <si>
    <t>Veteran (11+ years)</t>
  </si>
  <si>
    <t>Accepted</t>
  </si>
  <si>
    <t>Anthony`</t>
  </si>
  <si>
    <t>Brisson</t>
  </si>
  <si>
    <t>abrisson@nea.org</t>
  </si>
  <si>
    <t>National Education Association</t>
  </si>
  <si>
    <t>He/Him</t>
  </si>
  <si>
    <t>NEA Headquarters Staff</t>
  </si>
  <si>
    <t>No</t>
  </si>
  <si>
    <t>I will make my own hotel arrangements</t>
  </si>
  <si>
    <t>8606179727</t>
  </si>
  <si>
    <t>Ryan Cathcart</t>
  </si>
  <si>
    <t>703-216-4246</t>
  </si>
  <si>
    <t>Brisson, Anthony`</t>
  </si>
  <si>
    <t>1608 Preston Road_x000D_
Unit 909</t>
  </si>
  <si>
    <t>1608 Preston Road</t>
  </si>
  <si>
    <t>Alexandria</t>
  </si>
  <si>
    <t>Virginia</t>
  </si>
  <si>
    <t>VA</t>
  </si>
  <si>
    <t>22302</t>
  </si>
  <si>
    <t>Gay</t>
  </si>
  <si>
    <t>Man</t>
  </si>
  <si>
    <t>36-45</t>
  </si>
  <si>
    <t>Not Applicable</t>
  </si>
  <si>
    <t>Sheila Sullivan</t>
  </si>
  <si>
    <t>Buck</t>
  </si>
  <si>
    <t>sheila.buck@nysut.org</t>
  </si>
  <si>
    <t>New York State United Teachers</t>
  </si>
  <si>
    <t>15853291709</t>
  </si>
  <si>
    <t>John Buck</t>
  </si>
  <si>
    <t>585-993-0154</t>
  </si>
  <si>
    <t>Buck, Sheila Sullivan</t>
  </si>
  <si>
    <t>2071 Harris Road</t>
  </si>
  <si>
    <t>PENFIELD</t>
  </si>
  <si>
    <t>New York</t>
  </si>
  <si>
    <t>NY</t>
  </si>
  <si>
    <t>14526</t>
  </si>
  <si>
    <t>Straight</t>
  </si>
  <si>
    <t>Shelly</t>
  </si>
  <si>
    <t>Clements</t>
  </si>
  <si>
    <t>Shelly.Clements@nysut.org</t>
  </si>
  <si>
    <t>Facilitators</t>
  </si>
  <si>
    <t>Mushroom allergy</t>
  </si>
  <si>
    <t>5859789005</t>
  </si>
  <si>
    <t>Sheila Clements</t>
  </si>
  <si>
    <t>585-329-3247</t>
  </si>
  <si>
    <t>Clements, Shelly</t>
  </si>
  <si>
    <t>70 Sayne Street</t>
  </si>
  <si>
    <t>Rochester</t>
  </si>
  <si>
    <t>14621</t>
  </si>
  <si>
    <t>African American/Black</t>
  </si>
  <si>
    <t>Nathanael</t>
  </si>
  <si>
    <t>Coutsoubos</t>
  </si>
  <si>
    <t>nathan.coutsoubos@neaalaska.org</t>
  </si>
  <si>
    <t>NEA-Alaska</t>
  </si>
  <si>
    <t>Food allergies: crab, lobster, shrimp</t>
  </si>
  <si>
    <t>3604964409</t>
  </si>
  <si>
    <t>Christena Coutsoubos</t>
  </si>
  <si>
    <t>206-679-4382</t>
  </si>
  <si>
    <t>Coutsoubos, Nathanael</t>
  </si>
  <si>
    <t>2331 Paxson Drive</t>
  </si>
  <si>
    <t>Anchorage</t>
  </si>
  <si>
    <t>Alaska</t>
  </si>
  <si>
    <t>AK</t>
  </si>
  <si>
    <t>99504</t>
  </si>
  <si>
    <t>Other</t>
  </si>
  <si>
    <t>Semra</t>
  </si>
  <si>
    <t>Deaner</t>
  </si>
  <si>
    <t>semra.deaner@neaalaska.org</t>
  </si>
  <si>
    <t>Shellfish allergy</t>
  </si>
  <si>
    <t>(907)321 2777</t>
  </si>
  <si>
    <t>Jeffrey Deaner</t>
  </si>
  <si>
    <t>907-723-8689</t>
  </si>
  <si>
    <t>Deaner, Semra</t>
  </si>
  <si>
    <t>2215 Raven Road #A</t>
  </si>
  <si>
    <t>Douglas</t>
  </si>
  <si>
    <t>99824</t>
  </si>
  <si>
    <t>Early career educator (0-5 years)</t>
  </si>
  <si>
    <t>Natasha</t>
  </si>
  <si>
    <t>Eckart</t>
  </si>
  <si>
    <t>neckart@vtnea.org</t>
  </si>
  <si>
    <t>Vermont-NEA</t>
  </si>
  <si>
    <t>18025222254</t>
  </si>
  <si>
    <t>Anne Ward</t>
  </si>
  <si>
    <t>802-498-7111</t>
  </si>
  <si>
    <t>Eckart, Natasha</t>
  </si>
  <si>
    <t>10 Wheelock Street</t>
  </si>
  <si>
    <t>Montpelier</t>
  </si>
  <si>
    <t>Vermont</t>
  </si>
  <si>
    <t>VT</t>
  </si>
  <si>
    <t>05602</t>
  </si>
  <si>
    <t>Matthew</t>
  </si>
  <si>
    <t>Fargen</t>
  </si>
  <si>
    <t>mfargen@psea.org</t>
  </si>
  <si>
    <t>Pennsylvania State Education Assn</t>
  </si>
  <si>
    <t>I would like to be roommates with Linda Torres. We would prefer a King sized bed.</t>
  </si>
  <si>
    <t>PSEA-SO</t>
  </si>
  <si>
    <t>7178774511</t>
  </si>
  <si>
    <t>Linda Torres</t>
  </si>
  <si>
    <t>717-799-1881</t>
  </si>
  <si>
    <t>Fargen, Matthew</t>
  </si>
  <si>
    <t>1183 Suffolk Dr</t>
  </si>
  <si>
    <t>Lititz</t>
  </si>
  <si>
    <t>Pennsylvania</t>
  </si>
  <si>
    <t>PA</t>
  </si>
  <si>
    <t>17543</t>
  </si>
  <si>
    <t>Mid career (6-10 years)</t>
  </si>
  <si>
    <t>Jennifer</t>
  </si>
  <si>
    <t>Given</t>
  </si>
  <si>
    <t>jgiven@vtnea.org</t>
  </si>
  <si>
    <t>She/They</t>
  </si>
  <si>
    <t>Diabetes- type 1</t>
  </si>
  <si>
    <t>16034651475</t>
  </si>
  <si>
    <t>JENNIFER L GIVEN</t>
  </si>
  <si>
    <t>603-465-1475</t>
  </si>
  <si>
    <t>Given, Jennifer</t>
  </si>
  <si>
    <t>10 Wheelock Street, Montpelier, VT, USA</t>
  </si>
  <si>
    <t>Chris</t>
  </si>
  <si>
    <t>Guros</t>
  </si>
  <si>
    <t>cguros@vtnea.org</t>
  </si>
  <si>
    <t>8023185378</t>
  </si>
  <si>
    <t>Elissa Schuett</t>
  </si>
  <si>
    <t>802-318-2531</t>
  </si>
  <si>
    <t>Guros, Chris</t>
  </si>
  <si>
    <t>155 Fletcher Lane</t>
  </si>
  <si>
    <t>Shelburne</t>
  </si>
  <si>
    <t>05482</t>
  </si>
  <si>
    <t>Angela</t>
  </si>
  <si>
    <t>Harkless</t>
  </si>
  <si>
    <t>angela.harkless@ieanea.org</t>
  </si>
  <si>
    <t>Illinois Education Association-NEA</t>
  </si>
  <si>
    <t>Prefer not to answer</t>
  </si>
  <si>
    <t>8473291688</t>
  </si>
  <si>
    <t>Louis Byrd</t>
  </si>
  <si>
    <t>773-981-4495</t>
  </si>
  <si>
    <t>Harkless, Angela</t>
  </si>
  <si>
    <t>5215 Old Orchard Road_x000D_
Suite 500</t>
  </si>
  <si>
    <t>5215 Old Orchard Road</t>
  </si>
  <si>
    <t>Skokie</t>
  </si>
  <si>
    <t>Illinois</t>
  </si>
  <si>
    <t>60077</t>
  </si>
  <si>
    <t>Ellen</t>
  </si>
  <si>
    <t>Holmes</t>
  </si>
  <si>
    <t>Eholmes@nea.org</t>
  </si>
  <si>
    <t>12076605589</t>
  </si>
  <si>
    <t>kelly holmes</t>
  </si>
  <si>
    <t>207-660-5590</t>
  </si>
  <si>
    <t>Holmes, Ellen</t>
  </si>
  <si>
    <t>3 Canaan Rd_x000D_
2875 North Palermo Road</t>
  </si>
  <si>
    <t>3 Canaan Rd</t>
  </si>
  <si>
    <t>Pittsfield</t>
  </si>
  <si>
    <t>Maine</t>
  </si>
  <si>
    <t>ME</t>
  </si>
  <si>
    <t>04967</t>
  </si>
  <si>
    <t>Remzi</t>
  </si>
  <si>
    <t>Jaos</t>
  </si>
  <si>
    <t>remzi.jaos@ieanea.org</t>
  </si>
  <si>
    <t>8473298632</t>
  </si>
  <si>
    <t>Remzi Jaos</t>
  </si>
  <si>
    <t>312-533-9428</t>
  </si>
  <si>
    <t>Jaos, Remzi</t>
  </si>
  <si>
    <t>5215 Old Orchard Road, Suite 500_x000D_
Apt 22W</t>
  </si>
  <si>
    <t>5215 Old Orchard Road, Suite 500</t>
  </si>
  <si>
    <t>IL</t>
  </si>
  <si>
    <t>60611</t>
  </si>
  <si>
    <t>Albert</t>
  </si>
  <si>
    <t>Jones</t>
  </si>
  <si>
    <t>aljones@mseanea.org</t>
  </si>
  <si>
    <t>Maryland State Education Assn</t>
  </si>
  <si>
    <t>3017411532</t>
  </si>
  <si>
    <t>Courtland Thomas</t>
  </si>
  <si>
    <t>803-404-0401</t>
  </si>
  <si>
    <t>Jones, Albert</t>
  </si>
  <si>
    <t>600 Fairmont Drive_x000D_
#401</t>
  </si>
  <si>
    <t>600 Fairmont Drive</t>
  </si>
  <si>
    <t>Bowie</t>
  </si>
  <si>
    <t>Maryland</t>
  </si>
  <si>
    <t>MD</t>
  </si>
  <si>
    <t>20716</t>
  </si>
  <si>
    <t>Queer</t>
  </si>
  <si>
    <t>26-35</t>
  </si>
  <si>
    <t>Eric</t>
  </si>
  <si>
    <t>ejones@njea.org</t>
  </si>
  <si>
    <t>New Jersey Education Association</t>
  </si>
  <si>
    <t>Plainfield EA</t>
  </si>
  <si>
    <t>6464040998</t>
  </si>
  <si>
    <t>Erica Brunson</t>
  </si>
  <si>
    <t>347-281-2892</t>
  </si>
  <si>
    <t>Jones, Eric</t>
  </si>
  <si>
    <t>231 W. 145th Street_x000D_
Apt. 5C</t>
  </si>
  <si>
    <t>231 W. 145th Street</t>
  </si>
  <si>
    <t>10039</t>
  </si>
  <si>
    <t>Maria</t>
  </si>
  <si>
    <t>Martinez</t>
  </si>
  <si>
    <t>execdirector@tri-cityed.org</t>
  </si>
  <si>
    <t>California Teachers Association</t>
  </si>
  <si>
    <t>My local or UniServ Council is my employer. Reimburse my LOCAL or UNISERV COUNCIL</t>
  </si>
  <si>
    <t>Tri-City Educators Uniserv</t>
  </si>
  <si>
    <t>Denise Daguimol</t>
  </si>
  <si>
    <t>denise@tri-cityed.org</t>
  </si>
  <si>
    <t>Teachers Association of Norwalk-La Mirada Area/Downey Education Association</t>
  </si>
  <si>
    <t>323-803-8402</t>
  </si>
  <si>
    <t>Javier Martinez</t>
  </si>
  <si>
    <t>951-532-4108</t>
  </si>
  <si>
    <t>Martinez, Maria</t>
  </si>
  <si>
    <t>4125 E. 8th St._x000D_
Apt. C</t>
  </si>
  <si>
    <t>4125 E. 8th St.</t>
  </si>
  <si>
    <t>Long Beach</t>
  </si>
  <si>
    <t>California</t>
  </si>
  <si>
    <t>CA</t>
  </si>
  <si>
    <t>90804</t>
  </si>
  <si>
    <t>Latin(o/a/x), Hispanic, and Chican(o/a/x)</t>
  </si>
  <si>
    <t>Karla</t>
  </si>
  <si>
    <t>Medina</t>
  </si>
  <si>
    <t>kmedina@nea.org</t>
  </si>
  <si>
    <t>NEA</t>
  </si>
  <si>
    <t>2028227923</t>
  </si>
  <si>
    <t>Karla Medina</t>
  </si>
  <si>
    <t>202-822-7923</t>
  </si>
  <si>
    <t>Medina, Karla</t>
  </si>
  <si>
    <t>1201 16th Street NW</t>
  </si>
  <si>
    <t>District of Columbia</t>
  </si>
  <si>
    <t>DC</t>
  </si>
  <si>
    <t>20036</t>
  </si>
  <si>
    <t>Meaghan</t>
  </si>
  <si>
    <t>Morgan-Puglisi</t>
  </si>
  <si>
    <t>mmorganpuglisi@vtnea.org</t>
  </si>
  <si>
    <t>Vegetarian(I put early career because I’m an early career UD, but I’m a veteran educator)</t>
  </si>
  <si>
    <t>2402777877</t>
  </si>
  <si>
    <t>Chad Cloud</t>
  </si>
  <si>
    <t>802-272-4479</t>
  </si>
  <si>
    <t>Morgan-Puglisi, Meaghan</t>
  </si>
  <si>
    <t>1244 Murphy Rd.</t>
  </si>
  <si>
    <t>North Bennington</t>
  </si>
  <si>
    <t>05257</t>
  </si>
  <si>
    <t>Multiracial</t>
  </si>
  <si>
    <t>Bisexual</t>
  </si>
  <si>
    <t>Brian</t>
  </si>
  <si>
    <t>Morse</t>
  </si>
  <si>
    <t>bmorse@vtnea.org</t>
  </si>
  <si>
    <t>Thanks.</t>
  </si>
  <si>
    <t>802-371-9496</t>
  </si>
  <si>
    <t>Carter Klenk</t>
  </si>
  <si>
    <t>302-463-9836</t>
  </si>
  <si>
    <t>Morse, Brian</t>
  </si>
  <si>
    <t>248 West Hill Road</t>
  </si>
  <si>
    <t>Worcester</t>
  </si>
  <si>
    <t>05682</t>
  </si>
  <si>
    <t>Jan</t>
  </si>
  <si>
    <t>Paskins</t>
  </si>
  <si>
    <t>janice.paskins@alaedu.org</t>
  </si>
  <si>
    <t>Alabama Education Association</t>
  </si>
  <si>
    <t>I would prefer a hotel room far away from the elevator, a king room.</t>
  </si>
  <si>
    <t>2513631240</t>
  </si>
  <si>
    <t>Alexis Locke</t>
  </si>
  <si>
    <t>646-276-1946</t>
  </si>
  <si>
    <t>Paskins, Jan</t>
  </si>
  <si>
    <t>120 Captain Quarters Dr</t>
  </si>
  <si>
    <t>Andalusia</t>
  </si>
  <si>
    <t>Alabama</t>
  </si>
  <si>
    <t>AL</t>
  </si>
  <si>
    <t>36420</t>
  </si>
  <si>
    <t>Prefer not to say</t>
  </si>
  <si>
    <t>Debora</t>
  </si>
  <si>
    <t>Porter</t>
  </si>
  <si>
    <t>dporter@ista-in.org</t>
  </si>
  <si>
    <t>Indiana State Teachers Association</t>
  </si>
  <si>
    <t>12193098794</t>
  </si>
  <si>
    <t>Michael Porter</t>
  </si>
  <si>
    <t>219-309-4951</t>
  </si>
  <si>
    <t>Porter, Debora</t>
  </si>
  <si>
    <t>3602 Candlewood Dr</t>
  </si>
  <si>
    <t>Valparaiso</t>
  </si>
  <si>
    <t>Indiana</t>
  </si>
  <si>
    <t>IN</t>
  </si>
  <si>
    <t>46385</t>
  </si>
  <si>
    <t>61+</t>
  </si>
  <si>
    <t>Joshua</t>
  </si>
  <si>
    <t>Quick</t>
  </si>
  <si>
    <t>jquick@coloradoea.org</t>
  </si>
  <si>
    <t>Colorado Education Association</t>
  </si>
  <si>
    <t>Staff</t>
  </si>
  <si>
    <t>7204154827</t>
  </si>
  <si>
    <t>Jeffrey Horgan</t>
  </si>
  <si>
    <t>720-363-9195</t>
  </si>
  <si>
    <t>Quick, Joshua</t>
  </si>
  <si>
    <t>Colorado Education Association_x000D_
1500 Grant Street</t>
  </si>
  <si>
    <t>Denver</t>
  </si>
  <si>
    <t>Colorado</t>
  </si>
  <si>
    <t>CO</t>
  </si>
  <si>
    <t>80203</t>
  </si>
  <si>
    <t>Bekah</t>
  </si>
  <si>
    <t>Saxon</t>
  </si>
  <si>
    <t>bekahs@cea.org</t>
  </si>
  <si>
    <t>Connecticut Education Association</t>
  </si>
  <si>
    <t>Vegetarian</t>
  </si>
  <si>
    <t>4344094231</t>
  </si>
  <si>
    <t>Charlene Green</t>
  </si>
  <si>
    <t>434-409-8656</t>
  </si>
  <si>
    <t>Saxon, Bekah</t>
  </si>
  <si>
    <t>6313 Avalon Gates</t>
  </si>
  <si>
    <t>Trumbull</t>
  </si>
  <si>
    <t>Connecticut</t>
  </si>
  <si>
    <t>CT</t>
  </si>
  <si>
    <t>06611</t>
  </si>
  <si>
    <t>Lesbian</t>
  </si>
  <si>
    <t>Taraja</t>
  </si>
  <si>
    <t>Shephard Allen</t>
  </si>
  <si>
    <t>Shephardallent@ohea.org</t>
  </si>
  <si>
    <t>Ohio Education Association</t>
  </si>
  <si>
    <t>6143273569</t>
  </si>
  <si>
    <t>David Allen, Jr</t>
  </si>
  <si>
    <t>614-678-1961</t>
  </si>
  <si>
    <t>Shephard Allen, Taraja</t>
  </si>
  <si>
    <t>5684 Earnings Drive</t>
  </si>
  <si>
    <t>Columbus</t>
  </si>
  <si>
    <t>Ohio</t>
  </si>
  <si>
    <t>OH</t>
  </si>
  <si>
    <t>43232</t>
  </si>
  <si>
    <t>Earl</t>
  </si>
  <si>
    <t>Spriggs</t>
  </si>
  <si>
    <t>earl.spriggs@nsea-nv.org</t>
  </si>
  <si>
    <t>Nevada State Education Association</t>
  </si>
  <si>
    <t>Washoe Education Association</t>
  </si>
  <si>
    <t>Earl Spriggs</t>
  </si>
  <si>
    <t>775-431-5410</t>
  </si>
  <si>
    <t>Cassandra Spriggs</t>
  </si>
  <si>
    <t>775-338-3156</t>
  </si>
  <si>
    <t>Spriggs, Earl</t>
  </si>
  <si>
    <t>5058 Paseo Ct</t>
  </si>
  <si>
    <t>Sparks</t>
  </si>
  <si>
    <t>Nevada</t>
  </si>
  <si>
    <t>NV</t>
  </si>
  <si>
    <t>89436</t>
  </si>
  <si>
    <t>Izaak</t>
  </si>
  <si>
    <t>Standridge</t>
  </si>
  <si>
    <t>Izaaks@alaedu.org</t>
  </si>
  <si>
    <t>3343294117</t>
  </si>
  <si>
    <t>Sara Demoiny</t>
  </si>
  <si>
    <t>865-291-7783</t>
  </si>
  <si>
    <t>Standridge, Izaak</t>
  </si>
  <si>
    <t>P.O. Box 2987</t>
  </si>
  <si>
    <t>Auburn</t>
  </si>
  <si>
    <t>36831</t>
  </si>
  <si>
    <t>Stephanie</t>
  </si>
  <si>
    <t>Walters</t>
  </si>
  <si>
    <t>swalters@mseanea.org</t>
  </si>
  <si>
    <t>240.405.9648</t>
  </si>
  <si>
    <t>Mark Simons</t>
  </si>
  <si>
    <t>608-213-8421</t>
  </si>
  <si>
    <t>Walters, Stephanie</t>
  </si>
  <si>
    <t>9122 Baltimore Avenue_x000D_
#2056</t>
  </si>
  <si>
    <t>9122 Baltimore Avenue</t>
  </si>
  <si>
    <t>College Park</t>
  </si>
  <si>
    <t>20740</t>
  </si>
  <si>
    <t>Scott</t>
  </si>
  <si>
    <t>Warrow</t>
  </si>
  <si>
    <t>SWarrow@mea.org</t>
  </si>
  <si>
    <t>Michigan Education Association</t>
  </si>
  <si>
    <t>Scott Warrow</t>
  </si>
  <si>
    <t>steve.lyskawa@yahoo.com</t>
  </si>
  <si>
    <t>248-506-3245</t>
  </si>
  <si>
    <t>Susan WArrow</t>
  </si>
  <si>
    <t>248-894-5722</t>
  </si>
  <si>
    <t>Warrow, Scott</t>
  </si>
  <si>
    <t>26756 Wyoming Rd</t>
  </si>
  <si>
    <t>Huntington Woods</t>
  </si>
  <si>
    <t>Michigan</t>
  </si>
  <si>
    <t>48070</t>
  </si>
  <si>
    <t>Native American/Alaska Native</t>
  </si>
  <si>
    <t>Last Registration Date (GMT-05:00) Eastern [US &amp; Canada]</t>
  </si>
  <si>
    <t>Last Modified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</si>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</sst>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x14ac:knownFonts="1">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1">
    <xf numFmtId="0" fontId="0" fillId="0" borderId="0" xfId="0"/>
    <xf numFmtId="0" fontId="1" fillId="0" borderId="1" xfId="0" applyFont="1" applyBorder="1" applyAlignment="1">
      <alignment vertical="center"/>
    </xf>
    <xf numFmtId="0" fontId="0" fillId="0" borderId="0" xfId="0" applyAlignment="1"/>
    <xf numFmtId="22" fontId="3" fillId="0" borderId="0" xfId="0" applyNumberFormat="1" applyFont="1" applyAlignment="1"/>
    <xf numFmtId="49" fontId="3" fillId="0" borderId="0" xfId="0" applyNumberFormat="1" applyFont="1" applyAlignment="1"/>
    <xf numFmtId="14" fontId="3" fillId="0" borderId="0" xfId="0" applyNumberFormat="1" applyFont="1" applyAlignment="1"/>
    <xf numFmtId="49" fontId="2" fillId="0" borderId="0" xfId="0" applyNumberFormat="1" applyFont="1" applyAlignment="1"/>
    <xf numFmtId="22" fontId="3" fillId="2" borderId="0" xfId="0" applyNumberFormat="1" applyFont="1" applyFill="1" applyAlignment="1"/>
    <xf numFmtId="49" fontId="3" fillId="2" borderId="0" xfId="0" applyNumberFormat="1" applyFont="1" applyFill="1" applyAlignment="1"/>
    <xf numFmtId="14" fontId="3" fillId="2" borderId="0" xfId="0" applyNumberFormat="1" applyFont="1" applyFill="1" applyAlignment="1"/>
    <xf numFmtId="49" fontId="2" fillId="2" borderId="0" xfId="0" applyNumberFormat="1" applyFont="1" applyFill="1" applyAlignment="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29" totalsRowShown="0" headerRowDxfId="1" dataDxfId="0">
  <autoFilter ref="A1:AL29" xr:uid="{00000000-0009-0000-0100-000001000000}"/>
  <tableColumns count="38">
    <tableColumn id="1" xr3:uid="{00000000-0010-0000-0000-000001000000}" name="Last Registration Date (GMT-05:00) Eastern [US &amp; Canada]" dataDxfId="39"/>
    <tableColumn id="2" xr3:uid="{00000000-0010-0000-0000-000002000000}" name="Last Modified Date (GMT-05:00) Eastern [US &amp; Canada]" dataDxfId="38"/>
    <tableColumn id="3" xr3:uid="{00000000-0010-0000-0000-000003000000}" name="First Name" dataDxfId="37"/>
    <tableColumn id="4" xr3:uid="{00000000-0010-0000-0000-000004000000}" name="Last Name" dataDxfId="36"/>
    <tableColumn id="5" xr3:uid="{00000000-0010-0000-0000-000005000000}" name="Email Address" dataDxfId="35"/>
    <tableColumn id="6" xr3:uid="{00000000-0010-0000-0000-000006000000}" name="NEA Affiliate" dataDxfId="34"/>
    <tableColumn id="7" xr3:uid="{00000000-0010-0000-0000-000007000000}" name="Gender Pronouns" dataDxfId="33"/>
    <tableColumn id="8" xr3:uid="{00000000-0010-0000-0000-000008000000}" name="Registration Type" dataDxfId="32"/>
    <tableColumn id="9" xr3:uid="{00000000-0010-0000-0000-000009000000}" name="Do you need a hotel room? " dataDxfId="31"/>
    <tableColumn id="10" xr3:uid="{00000000-0010-0000-0000-00000A000000}" name="Check-In Date" dataDxfId="30"/>
    <tableColumn id="11" xr3:uid="{00000000-0010-0000-0000-00000B000000}" name="Check-Out Date" dataDxfId="29"/>
    <tableColumn id="12" xr3:uid="{00000000-0010-0000-0000-00000C000000}" name="Hotel Comments:" dataDxfId="28"/>
    <tableColumn id="13" xr3:uid="{00000000-0010-0000-0000-00000D000000}" name="Dietary Restrictions/Allergies " dataDxfId="27"/>
    <tableColumn id="14" xr3:uid="{00000000-0010-0000-0000-00000E000000}" name="Pursuant to the Americans with Disabilities Act, do you require specific aids or services?" dataDxfId="26"/>
    <tableColumn id="15" xr3:uid="{00000000-0010-0000-0000-00000F000000}" name="NEA will reimburse your employer (state, local association or UniServ Council) your travel expenses. Hotel and airfare will be direct billed and paid by NEA. Contact your state, local, or UniServ Council on your reimbursement process." dataDxfId="25"/>
    <tableColumn id="16" xr3:uid="{00000000-0010-0000-0000-000010000000}" name="Full employer name (local association or UniServ Council no abbreviations): " dataDxfId="24"/>
    <tableColumn id="17" xr3:uid="{00000000-0010-0000-0000-000011000000}" name="Employer contact first and last name (person to contact if we need a W9):" dataDxfId="23"/>
    <tableColumn id="18" xr3:uid="{00000000-0010-0000-0000-000012000000}" name="Employer contact email address (email to contact if we need a W9):" dataDxfId="22"/>
    <tableColumn id="19" xr3:uid="{00000000-0010-0000-0000-000013000000}" name="Local Association (Not Listed)" dataDxfId="21"/>
    <tableColumn id="20" xr3:uid="{00000000-0010-0000-0000-000014000000}" name="Mobile Phone Number" dataDxfId="20"/>
    <tableColumn id="21" xr3:uid="{00000000-0010-0000-0000-000015000000}" name="Emergency Contact Name" dataDxfId="19"/>
    <tableColumn id="22" xr3:uid="{00000000-0010-0000-0000-000016000000}" name="Emergency Contact Cell Phone" dataDxfId="18"/>
    <tableColumn id="23" xr3:uid="{00000000-0010-0000-0000-000017000000}" name="Full Name" dataDxfId="17"/>
    <tableColumn id="24" xr3:uid="{00000000-0010-0000-0000-000018000000}" name="Home Address" dataDxfId="16"/>
    <tableColumn id="25" xr3:uid="{00000000-0010-0000-0000-000019000000}" name="Home Address 1" dataDxfId="15"/>
    <tableColumn id="26" xr3:uid="{00000000-0010-0000-0000-00001A000000}" name="Home City" dataDxfId="14"/>
    <tableColumn id="27" xr3:uid="{00000000-0010-0000-0000-00001B000000}" name="Home State/Prov." dataDxfId="13"/>
    <tableColumn id="28" xr3:uid="{00000000-0010-0000-0000-00001C000000}" name="Home State/Prov. Code" dataDxfId="12"/>
    <tableColumn id="29" xr3:uid="{00000000-0010-0000-0000-00001D000000}" name="Home ZIP/Postal Code" dataDxfId="11"/>
    <tableColumn id="30" xr3:uid="{00000000-0010-0000-0000-00001E000000}" name="What is your Race/Ethnicity?" dataDxfId="10"/>
    <tableColumn id="31" xr3:uid="{00000000-0010-0000-0000-00001F000000}" name="What is your sexual orientation?" dataDxfId="9"/>
    <tableColumn id="32" xr3:uid="{00000000-0010-0000-0000-000020000000}" name="Please select your gender identity" dataDxfId="8"/>
    <tableColumn id="33" xr3:uid="{00000000-0010-0000-0000-000021000000}" name="What is your age range?" dataDxfId="7"/>
    <tableColumn id="34" xr3:uid="{00000000-0010-0000-0000-000022000000}" name="What is your career experience?" dataDxfId="6"/>
    <tableColumn id="35" xr3:uid="{00000000-0010-0000-0000-000023000000}" name="Invitee Status" dataDxfId="5"/>
    <tableColumn id="36" xr3:uid="{00000000-0010-0000-0000-000024000000}" name="Do you have dietary restrictions?" dataDxfId="4"/>
    <tableColumn id="37" xr3:uid="{00000000-0010-0000-0000-000025000000}" name="Pursuant to the ADA do you require specific aids?" dataDxfId="3"/>
    <tableColumn id="38" xr3:uid="{00000000-0010-0000-0000-000026000000}" name="Other"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6454830a-dcec-436f-9caa-ac01e57b2c69&amp;inviteestub=f13ce8aa-dd12-4474-b357-2af6b0d60b1e" TargetMode="External"/><Relationship Id="rId13" Type="http://schemas.openxmlformats.org/officeDocument/2006/relationships/hyperlink" Target="https://app.cvent.com/subscribers/events2/Invitee/InviteeDetails?evtstub=6454830a-dcec-436f-9caa-ac01e57b2c69&amp;inviteestub=74a699aa-2d97-4e3a-8d15-ed1a2e77278d" TargetMode="External"/><Relationship Id="rId18" Type="http://schemas.openxmlformats.org/officeDocument/2006/relationships/hyperlink" Target="https://app.cvent.com/subscribers/events2/Invitee/InviteeDetails?evtstub=6454830a-dcec-436f-9caa-ac01e57b2c69&amp;inviteestub=298c8fa8-a2ac-449e-b69f-0ad0a67d04ea" TargetMode="External"/><Relationship Id="rId26" Type="http://schemas.openxmlformats.org/officeDocument/2006/relationships/hyperlink" Target="https://app.cvent.com/subscribers/events2/Invitee/InviteeDetails?evtstub=6454830a-dcec-436f-9caa-ac01e57b2c69&amp;inviteestub=deb2e5b2-6fc4-4f38-8336-4ef5390fa672" TargetMode="External"/><Relationship Id="rId3" Type="http://schemas.openxmlformats.org/officeDocument/2006/relationships/hyperlink" Target="https://app.cvent.com/subscribers/events2/Invitee/InviteeDetails?evtstub=6454830a-dcec-436f-9caa-ac01e57b2c69&amp;inviteestub=112a975e-0504-44a5-8fcc-0e924d9379f7" TargetMode="External"/><Relationship Id="rId21" Type="http://schemas.openxmlformats.org/officeDocument/2006/relationships/hyperlink" Target="https://app.cvent.com/subscribers/events2/Invitee/InviteeDetails?evtstub=6454830a-dcec-436f-9caa-ac01e57b2c69&amp;inviteestub=21b520eb-5641-4315-89d2-136ac833f4b6" TargetMode="External"/><Relationship Id="rId7" Type="http://schemas.openxmlformats.org/officeDocument/2006/relationships/hyperlink" Target="https://app.cvent.com/subscribers/events2/Invitee/InviteeDetails?evtstub=6454830a-dcec-436f-9caa-ac01e57b2c69&amp;inviteestub=5ef9e1d5-ee3e-408a-ad3e-8cb7336889aa" TargetMode="External"/><Relationship Id="rId12" Type="http://schemas.openxmlformats.org/officeDocument/2006/relationships/hyperlink" Target="https://app.cvent.com/subscribers/events2/Invitee/InviteeDetails?evtstub=6454830a-dcec-436f-9caa-ac01e57b2c69&amp;inviteestub=b85e1b58-ea9e-4d1e-81f7-6636f8d38682" TargetMode="External"/><Relationship Id="rId17" Type="http://schemas.openxmlformats.org/officeDocument/2006/relationships/hyperlink" Target="https://app.cvent.com/subscribers/events2/Invitee/InviteeDetails?evtstub=6454830a-dcec-436f-9caa-ac01e57b2c69&amp;inviteestub=5c0beb4f-257c-4506-8c61-9aadb2808b1e" TargetMode="External"/><Relationship Id="rId25" Type="http://schemas.openxmlformats.org/officeDocument/2006/relationships/hyperlink" Target="https://app.cvent.com/subscribers/events2/Invitee/InviteeDetails?evtstub=6454830a-dcec-436f-9caa-ac01e57b2c69&amp;inviteestub=4649698e-f698-4b6c-8d9e-11ea4ff2e60d" TargetMode="External"/><Relationship Id="rId2" Type="http://schemas.openxmlformats.org/officeDocument/2006/relationships/hyperlink" Target="https://app.cvent.com/subscribers/events2/Invitee/InviteeDetails?evtstub=6454830a-dcec-436f-9caa-ac01e57b2c69&amp;inviteestub=8651454d-6e8d-46e4-8774-a83f1a39fbb1" TargetMode="External"/><Relationship Id="rId16" Type="http://schemas.openxmlformats.org/officeDocument/2006/relationships/hyperlink" Target="https://app.cvent.com/subscribers/events2/Invitee/InviteeDetails?evtstub=6454830a-dcec-436f-9caa-ac01e57b2c69&amp;inviteestub=77f86835-e8dc-4941-ac17-9e6d5cc5f49b" TargetMode="External"/><Relationship Id="rId20" Type="http://schemas.openxmlformats.org/officeDocument/2006/relationships/hyperlink" Target="https://app.cvent.com/subscribers/events2/Invitee/InviteeDetails?evtstub=6454830a-dcec-436f-9caa-ac01e57b2c69&amp;inviteestub=b0b7fc4e-7e0d-4d27-ae39-e1eca6acf9c7" TargetMode="External"/><Relationship Id="rId29" Type="http://schemas.openxmlformats.org/officeDocument/2006/relationships/table" Target="../tables/table1.xml"/><Relationship Id="rId1" Type="http://schemas.openxmlformats.org/officeDocument/2006/relationships/hyperlink" Target="https://app.cvent.com/subscribers/events2/Invitee/InviteeDetails?evtstub=6454830a-dcec-436f-9caa-ac01e57b2c69&amp;inviteestub=43571371-6d48-4cc7-aaca-ad18e512b791" TargetMode="External"/><Relationship Id="rId6" Type="http://schemas.openxmlformats.org/officeDocument/2006/relationships/hyperlink" Target="https://app.cvent.com/subscribers/events2/Invitee/InviteeDetails?evtstub=6454830a-dcec-436f-9caa-ac01e57b2c69&amp;inviteestub=163f53b5-a9cf-4f88-90ad-0a685844615d" TargetMode="External"/><Relationship Id="rId11" Type="http://schemas.openxmlformats.org/officeDocument/2006/relationships/hyperlink" Target="https://app.cvent.com/subscribers/events2/Invitee/InviteeDetails?evtstub=6454830a-dcec-436f-9caa-ac01e57b2c69&amp;inviteestub=5a8f6fda-d101-456c-a57a-0ad6ca4b76fd" TargetMode="External"/><Relationship Id="rId24" Type="http://schemas.openxmlformats.org/officeDocument/2006/relationships/hyperlink" Target="https://app.cvent.com/subscribers/events2/Invitee/InviteeDetails?evtstub=6454830a-dcec-436f-9caa-ac01e57b2c69&amp;inviteestub=05067979-e270-4f04-b430-c44ab4202352" TargetMode="External"/><Relationship Id="rId5" Type="http://schemas.openxmlformats.org/officeDocument/2006/relationships/hyperlink" Target="https://app.cvent.com/subscribers/events2/Invitee/InviteeDetails?evtstub=6454830a-dcec-436f-9caa-ac01e57b2c69&amp;inviteestub=d6c0ac51-0035-4158-9818-2b72388359c6" TargetMode="External"/><Relationship Id="rId15" Type="http://schemas.openxmlformats.org/officeDocument/2006/relationships/hyperlink" Target="https://app.cvent.com/subscribers/events2/Invitee/InviteeDetails?evtstub=6454830a-dcec-436f-9caa-ac01e57b2c69&amp;inviteestub=abc53e6f-1048-4da1-b1b9-13fb060f7374" TargetMode="External"/><Relationship Id="rId23" Type="http://schemas.openxmlformats.org/officeDocument/2006/relationships/hyperlink" Target="https://app.cvent.com/subscribers/events2/Invitee/InviteeDetails?evtstub=6454830a-dcec-436f-9caa-ac01e57b2c69&amp;inviteestub=c182ec36-f244-474b-99d1-e1709e7a9a39" TargetMode="External"/><Relationship Id="rId28" Type="http://schemas.openxmlformats.org/officeDocument/2006/relationships/hyperlink" Target="https://app.cvent.com/subscribers/events2/Invitee/InviteeDetails?evtstub=6454830a-dcec-436f-9caa-ac01e57b2c69&amp;inviteestub=8f02df8c-af54-4237-a619-74dc6743f944" TargetMode="External"/><Relationship Id="rId10" Type="http://schemas.openxmlformats.org/officeDocument/2006/relationships/hyperlink" Target="https://app.cvent.com/subscribers/events2/Invitee/InviteeDetails?evtstub=6454830a-dcec-436f-9caa-ac01e57b2c69&amp;inviteestub=a6a284be-73c5-43d0-96cd-d6f81aee898e" TargetMode="External"/><Relationship Id="rId19" Type="http://schemas.openxmlformats.org/officeDocument/2006/relationships/hyperlink" Target="https://app.cvent.com/subscribers/events2/Invitee/InviteeDetails?evtstub=6454830a-dcec-436f-9caa-ac01e57b2c69&amp;inviteestub=b963d2e1-5ff1-405b-93f4-4783737655fe" TargetMode="External"/><Relationship Id="rId4" Type="http://schemas.openxmlformats.org/officeDocument/2006/relationships/hyperlink" Target="https://app.cvent.com/subscribers/events2/Invitee/InviteeDetails?evtstub=6454830a-dcec-436f-9caa-ac01e57b2c69&amp;inviteestub=0fd0fd77-4841-4ca6-8757-0e7b6c0d66e2" TargetMode="External"/><Relationship Id="rId9" Type="http://schemas.openxmlformats.org/officeDocument/2006/relationships/hyperlink" Target="https://app.cvent.com/subscribers/events2/Invitee/InviteeDetails?evtstub=6454830a-dcec-436f-9caa-ac01e57b2c69&amp;inviteestub=99029de7-c6f0-412e-a1e8-b18212d5bef8" TargetMode="External"/><Relationship Id="rId14" Type="http://schemas.openxmlformats.org/officeDocument/2006/relationships/hyperlink" Target="https://app.cvent.com/subscribers/events2/Invitee/InviteeDetails?evtstub=6454830a-dcec-436f-9caa-ac01e57b2c69&amp;inviteestub=78b1f36f-3466-48f6-8821-fc27ca1a8a03" TargetMode="External"/><Relationship Id="rId22" Type="http://schemas.openxmlformats.org/officeDocument/2006/relationships/hyperlink" Target="https://app.cvent.com/subscribers/events2/Invitee/InviteeDetails?evtstub=6454830a-dcec-436f-9caa-ac01e57b2c69&amp;inviteestub=272fe281-5d2a-47bf-a168-f5514350cd7f" TargetMode="External"/><Relationship Id="rId27" Type="http://schemas.openxmlformats.org/officeDocument/2006/relationships/hyperlink" Target="https://app.cvent.com/subscribers/events2/Invitee/InviteeDetails?evtstub=6454830a-dcec-436f-9caa-ac01e57b2c69&amp;inviteestub=8480b945-61d1-4cab-b125-cadecd140d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9"/>
  <sheetViews>
    <sheetView tabSelected="1" workbookViewId="0">
      <selection sqref="A1:XFD1048576"/>
    </sheetView>
  </sheetViews>
  <sheetFormatPr defaultRowHeight="12.5" x14ac:dyDescent="0.25"/>
  <cols>
    <col min="1" max="38" width="27.453125" style="2" customWidth="1"/>
    <col min="39" max="16384" width="8.7265625" style="2"/>
  </cols>
  <sheetData>
    <row r="1" spans="1:38" ht="17" x14ac:dyDescent="0.25">
      <c r="A1" s="1" t="s">
        <v>393</v>
      </c>
      <c r="B1" s="1" t="s">
        <v>394</v>
      </c>
      <c r="C1" s="1" t="s">
        <v>395</v>
      </c>
      <c r="D1" s="1" t="s">
        <v>396</v>
      </c>
      <c r="E1" s="1" t="s">
        <v>397</v>
      </c>
      <c r="F1" s="1" t="s">
        <v>398</v>
      </c>
      <c r="G1" s="1" t="s">
        <v>399</v>
      </c>
      <c r="H1" s="1" t="s">
        <v>400</v>
      </c>
      <c r="I1" s="1" t="s">
        <v>401</v>
      </c>
      <c r="J1" s="1" t="s">
        <v>402</v>
      </c>
      <c r="K1" s="1" t="s">
        <v>403</v>
      </c>
      <c r="L1" s="1" t="s">
        <v>404</v>
      </c>
      <c r="M1" s="1" t="s">
        <v>405</v>
      </c>
      <c r="N1" s="1" t="s">
        <v>406</v>
      </c>
      <c r="O1" s="1" t="s">
        <v>407</v>
      </c>
      <c r="P1" s="1" t="s">
        <v>408</v>
      </c>
      <c r="Q1" s="1" t="s">
        <v>409</v>
      </c>
      <c r="R1" s="1" t="s">
        <v>410</v>
      </c>
      <c r="S1" s="1" t="s">
        <v>411</v>
      </c>
      <c r="T1" s="1" t="s">
        <v>412</v>
      </c>
      <c r="U1" s="1" t="s">
        <v>413</v>
      </c>
      <c r="V1" s="1" t="s">
        <v>414</v>
      </c>
      <c r="W1" s="1" t="s">
        <v>415</v>
      </c>
      <c r="X1" s="1" t="s">
        <v>416</v>
      </c>
      <c r="Y1" s="1" t="s">
        <v>417</v>
      </c>
      <c r="Z1" s="1" t="s">
        <v>418</v>
      </c>
      <c r="AA1" s="1" t="s">
        <v>419</v>
      </c>
      <c r="AB1" s="1" t="s">
        <v>420</v>
      </c>
      <c r="AC1" s="1" t="s">
        <v>421</v>
      </c>
      <c r="AD1" s="1" t="s">
        <v>422</v>
      </c>
      <c r="AE1" s="1" t="s">
        <v>423</v>
      </c>
      <c r="AF1" s="1" t="s">
        <v>424</v>
      </c>
      <c r="AG1" s="1" t="s">
        <v>425</v>
      </c>
      <c r="AH1" s="1" t="s">
        <v>426</v>
      </c>
      <c r="AI1" s="1" t="s">
        <v>427</v>
      </c>
      <c r="AJ1" s="1" t="s">
        <v>428</v>
      </c>
      <c r="AK1" s="1" t="s">
        <v>429</v>
      </c>
      <c r="AL1" s="1" t="s">
        <v>88</v>
      </c>
    </row>
    <row r="2" spans="1:38" ht="15.5" x14ac:dyDescent="0.35">
      <c r="A2" s="3">
        <f>DATE(2023,11,8)+TIME(17,49,30)</f>
        <v>45238.742708333331</v>
      </c>
      <c r="B2" s="3">
        <f>DATE(2023,11,8)+TIME(17,49,30)</f>
        <v>45238.742708333331</v>
      </c>
      <c r="C2" s="4" t="s">
        <v>0</v>
      </c>
      <c r="D2" s="4" t="s">
        <v>1</v>
      </c>
      <c r="E2" s="4" t="s">
        <v>2</v>
      </c>
      <c r="F2" s="4" t="s">
        <v>3</v>
      </c>
      <c r="G2" s="4" t="s">
        <v>4</v>
      </c>
      <c r="H2" s="4" t="s">
        <v>5</v>
      </c>
      <c r="I2" s="4" t="s">
        <v>6</v>
      </c>
      <c r="J2" s="5">
        <f>DATE(2024,1,29)</f>
        <v>45320</v>
      </c>
      <c r="K2" s="5">
        <f>DATE(2024,2,2)</f>
        <v>45324</v>
      </c>
      <c r="L2" s="4"/>
      <c r="M2" s="4"/>
      <c r="N2" s="4" t="s">
        <v>7</v>
      </c>
      <c r="O2" s="4" t="s">
        <v>8</v>
      </c>
      <c r="P2" s="4"/>
      <c r="Q2" s="4"/>
      <c r="R2" s="4"/>
      <c r="S2" s="4" t="s">
        <v>9</v>
      </c>
      <c r="T2" s="4" t="s">
        <v>10</v>
      </c>
      <c r="U2" s="4" t="s">
        <v>11</v>
      </c>
      <c r="V2" s="4" t="s">
        <v>12</v>
      </c>
      <c r="W2" s="6" t="s">
        <v>13</v>
      </c>
      <c r="X2" s="4" t="s">
        <v>14</v>
      </c>
      <c r="Y2" s="4" t="s">
        <v>14</v>
      </c>
      <c r="Z2" s="4" t="s">
        <v>15</v>
      </c>
      <c r="AA2" s="4" t="s">
        <v>16</v>
      </c>
      <c r="AB2" s="4" t="s">
        <v>17</v>
      </c>
      <c r="AC2" s="4" t="s">
        <v>18</v>
      </c>
      <c r="AD2" s="4" t="s">
        <v>19</v>
      </c>
      <c r="AE2" s="4" t="s">
        <v>20</v>
      </c>
      <c r="AF2" s="4" t="s">
        <v>21</v>
      </c>
      <c r="AG2" s="4" t="s">
        <v>22</v>
      </c>
      <c r="AH2" s="4" t="s">
        <v>23</v>
      </c>
      <c r="AI2" s="4" t="s">
        <v>24</v>
      </c>
      <c r="AJ2" s="4"/>
      <c r="AK2" s="4"/>
      <c r="AL2" s="4"/>
    </row>
    <row r="3" spans="1:38" ht="15.5" x14ac:dyDescent="0.35">
      <c r="A3" s="7">
        <f>DATE(2024,1,9)+TIME(12,0,34)</f>
        <v>45300.500393518516</v>
      </c>
      <c r="B3" s="7">
        <f>DATE(2024,1,9)+TIME(12,0,34)</f>
        <v>45300.500393518516</v>
      </c>
      <c r="C3" s="8" t="s">
        <v>25</v>
      </c>
      <c r="D3" s="8" t="s">
        <v>26</v>
      </c>
      <c r="E3" s="8" t="s">
        <v>27</v>
      </c>
      <c r="F3" s="8" t="s">
        <v>28</v>
      </c>
      <c r="G3" s="8" t="s">
        <v>29</v>
      </c>
      <c r="H3" s="8" t="s">
        <v>30</v>
      </c>
      <c r="I3" s="8" t="s">
        <v>31</v>
      </c>
      <c r="J3" s="9"/>
      <c r="K3" s="9"/>
      <c r="L3" s="8" t="s">
        <v>32</v>
      </c>
      <c r="M3" s="8"/>
      <c r="N3" s="8" t="s">
        <v>7</v>
      </c>
      <c r="O3" s="8" t="s">
        <v>8</v>
      </c>
      <c r="P3" s="8"/>
      <c r="Q3" s="8"/>
      <c r="R3" s="8"/>
      <c r="S3" s="8"/>
      <c r="T3" s="8" t="s">
        <v>33</v>
      </c>
      <c r="U3" s="8" t="s">
        <v>34</v>
      </c>
      <c r="V3" s="8" t="s">
        <v>35</v>
      </c>
      <c r="W3" s="10" t="s">
        <v>36</v>
      </c>
      <c r="X3" s="8" t="s">
        <v>37</v>
      </c>
      <c r="Y3" s="8" t="s">
        <v>38</v>
      </c>
      <c r="Z3" s="8" t="s">
        <v>39</v>
      </c>
      <c r="AA3" s="8" t="s">
        <v>40</v>
      </c>
      <c r="AB3" s="8" t="s">
        <v>41</v>
      </c>
      <c r="AC3" s="8" t="s">
        <v>42</v>
      </c>
      <c r="AD3" s="8" t="s">
        <v>19</v>
      </c>
      <c r="AE3" s="8" t="s">
        <v>43</v>
      </c>
      <c r="AF3" s="8" t="s">
        <v>44</v>
      </c>
      <c r="AG3" s="8" t="s">
        <v>45</v>
      </c>
      <c r="AH3" s="8" t="s">
        <v>23</v>
      </c>
      <c r="AI3" s="8" t="s">
        <v>24</v>
      </c>
      <c r="AJ3" s="8"/>
      <c r="AK3" s="8" t="s">
        <v>46</v>
      </c>
      <c r="AL3" s="8"/>
    </row>
    <row r="4" spans="1:38" ht="15.5" x14ac:dyDescent="0.35">
      <c r="A4" s="3">
        <f>DATE(2023,11,8)+TIME(9,53,7)</f>
        <v>45238.411886574075</v>
      </c>
      <c r="B4" s="3">
        <f>DATE(2023,11,8)+TIME(9,53,7)</f>
        <v>45238.411886574075</v>
      </c>
      <c r="C4" s="4" t="s">
        <v>47</v>
      </c>
      <c r="D4" s="4" t="s">
        <v>48</v>
      </c>
      <c r="E4" s="4" t="s">
        <v>49</v>
      </c>
      <c r="F4" s="4" t="s">
        <v>50</v>
      </c>
      <c r="G4" s="4" t="s">
        <v>4</v>
      </c>
      <c r="H4" s="4" t="s">
        <v>5</v>
      </c>
      <c r="I4" s="4" t="s">
        <v>6</v>
      </c>
      <c r="J4" s="5">
        <f>DATE(2024,1,29)</f>
        <v>45320</v>
      </c>
      <c r="K4" s="5">
        <f>DATE(2024,2,1)</f>
        <v>45323</v>
      </c>
      <c r="L4" s="4"/>
      <c r="M4" s="4"/>
      <c r="N4" s="4" t="s">
        <v>7</v>
      </c>
      <c r="O4" s="4" t="s">
        <v>8</v>
      </c>
      <c r="P4" s="4"/>
      <c r="Q4" s="4"/>
      <c r="R4" s="4"/>
      <c r="S4" s="4"/>
      <c r="T4" s="4" t="s">
        <v>51</v>
      </c>
      <c r="U4" s="4" t="s">
        <v>52</v>
      </c>
      <c r="V4" s="4" t="s">
        <v>53</v>
      </c>
      <c r="W4" s="6" t="s">
        <v>54</v>
      </c>
      <c r="X4" s="4" t="s">
        <v>55</v>
      </c>
      <c r="Y4" s="4" t="s">
        <v>55</v>
      </c>
      <c r="Z4" s="4" t="s">
        <v>56</v>
      </c>
      <c r="AA4" s="4" t="s">
        <v>57</v>
      </c>
      <c r="AB4" s="4" t="s">
        <v>58</v>
      </c>
      <c r="AC4" s="4" t="s">
        <v>59</v>
      </c>
      <c r="AD4" s="4" t="s">
        <v>19</v>
      </c>
      <c r="AE4" s="4" t="s">
        <v>60</v>
      </c>
      <c r="AF4" s="4" t="s">
        <v>21</v>
      </c>
      <c r="AG4" s="4" t="s">
        <v>22</v>
      </c>
      <c r="AH4" s="4" t="s">
        <v>23</v>
      </c>
      <c r="AI4" s="4" t="s">
        <v>24</v>
      </c>
      <c r="AJ4" s="4"/>
      <c r="AK4" s="4"/>
      <c r="AL4" s="4"/>
    </row>
    <row r="5" spans="1:38" ht="15.5" x14ac:dyDescent="0.35">
      <c r="A5" s="7">
        <f>DATE(2023,11,8)+TIME(10,30,24)</f>
        <v>45238.437777777777</v>
      </c>
      <c r="B5" s="7">
        <f>DATE(2023,11,8)+TIME(10,30,24)</f>
        <v>45238.437777777777</v>
      </c>
      <c r="C5" s="8" t="s">
        <v>61</v>
      </c>
      <c r="D5" s="8" t="s">
        <v>62</v>
      </c>
      <c r="E5" s="8" t="s">
        <v>63</v>
      </c>
      <c r="F5" s="8" t="s">
        <v>50</v>
      </c>
      <c r="G5" s="8" t="s">
        <v>4</v>
      </c>
      <c r="H5" s="8" t="s">
        <v>64</v>
      </c>
      <c r="I5" s="8" t="s">
        <v>6</v>
      </c>
      <c r="J5" s="9">
        <f>DATE(2024,1,28)</f>
        <v>45319</v>
      </c>
      <c r="K5" s="9">
        <f>DATE(2024,2,2)</f>
        <v>45324</v>
      </c>
      <c r="L5" s="8"/>
      <c r="M5" s="8" t="s">
        <v>65</v>
      </c>
      <c r="N5" s="8"/>
      <c r="O5" s="8" t="s">
        <v>8</v>
      </c>
      <c r="P5" s="8"/>
      <c r="Q5" s="8"/>
      <c r="R5" s="8"/>
      <c r="S5" s="8"/>
      <c r="T5" s="8" t="s">
        <v>66</v>
      </c>
      <c r="U5" s="8" t="s">
        <v>67</v>
      </c>
      <c r="V5" s="8" t="s">
        <v>68</v>
      </c>
      <c r="W5" s="10" t="s">
        <v>69</v>
      </c>
      <c r="X5" s="8" t="s">
        <v>70</v>
      </c>
      <c r="Y5" s="8" t="s">
        <v>70</v>
      </c>
      <c r="Z5" s="8" t="s">
        <v>71</v>
      </c>
      <c r="AA5" s="8" t="s">
        <v>57</v>
      </c>
      <c r="AB5" s="8" t="s">
        <v>58</v>
      </c>
      <c r="AC5" s="8" t="s">
        <v>72</v>
      </c>
      <c r="AD5" s="8" t="s">
        <v>73</v>
      </c>
      <c r="AE5" s="8" t="s">
        <v>60</v>
      </c>
      <c r="AF5" s="8" t="s">
        <v>21</v>
      </c>
      <c r="AG5" s="8" t="s">
        <v>22</v>
      </c>
      <c r="AH5" s="8" t="s">
        <v>23</v>
      </c>
      <c r="AI5" s="8" t="s">
        <v>24</v>
      </c>
      <c r="AJ5" s="8"/>
      <c r="AK5" s="8"/>
      <c r="AL5" s="8"/>
    </row>
    <row r="6" spans="1:38" ht="15.5" x14ac:dyDescent="0.35">
      <c r="A6" s="3">
        <f>DATE(2023,11,9)+TIME(13,55,34)</f>
        <v>45239.580254629633</v>
      </c>
      <c r="B6" s="3">
        <f>DATE(2023,11,9)+TIME(13,55,34)</f>
        <v>45239.580254629633</v>
      </c>
      <c r="C6" s="4" t="s">
        <v>74</v>
      </c>
      <c r="D6" s="4" t="s">
        <v>75</v>
      </c>
      <c r="E6" s="4" t="s">
        <v>76</v>
      </c>
      <c r="F6" s="4" t="s">
        <v>77</v>
      </c>
      <c r="G6" s="4" t="s">
        <v>29</v>
      </c>
      <c r="H6" s="4" t="s">
        <v>5</v>
      </c>
      <c r="I6" s="4" t="s">
        <v>6</v>
      </c>
      <c r="J6" s="5">
        <f>DATE(2024,1,29)</f>
        <v>45320</v>
      </c>
      <c r="K6" s="5">
        <f>DATE(2024,2,2)</f>
        <v>45324</v>
      </c>
      <c r="L6" s="4"/>
      <c r="M6" s="4" t="s">
        <v>78</v>
      </c>
      <c r="N6" s="4" t="s">
        <v>7</v>
      </c>
      <c r="O6" s="4" t="s">
        <v>8</v>
      </c>
      <c r="P6" s="4"/>
      <c r="Q6" s="4"/>
      <c r="R6" s="4"/>
      <c r="S6" s="4" t="s">
        <v>77</v>
      </c>
      <c r="T6" s="4" t="s">
        <v>79</v>
      </c>
      <c r="U6" s="4" t="s">
        <v>80</v>
      </c>
      <c r="V6" s="4" t="s">
        <v>81</v>
      </c>
      <c r="W6" s="6" t="s">
        <v>82</v>
      </c>
      <c r="X6" s="4" t="s">
        <v>83</v>
      </c>
      <c r="Y6" s="4" t="s">
        <v>83</v>
      </c>
      <c r="Z6" s="4" t="s">
        <v>84</v>
      </c>
      <c r="AA6" s="4" t="s">
        <v>85</v>
      </c>
      <c r="AB6" s="4" t="s">
        <v>86</v>
      </c>
      <c r="AC6" s="4" t="s">
        <v>87</v>
      </c>
      <c r="AD6" s="4" t="s">
        <v>88</v>
      </c>
      <c r="AE6" s="4" t="s">
        <v>60</v>
      </c>
      <c r="AF6" s="4" t="s">
        <v>44</v>
      </c>
      <c r="AG6" s="4" t="s">
        <v>22</v>
      </c>
      <c r="AH6" s="4" t="s">
        <v>23</v>
      </c>
      <c r="AI6" s="4" t="s">
        <v>24</v>
      </c>
      <c r="AJ6" s="4"/>
      <c r="AK6" s="4"/>
      <c r="AL6" s="4"/>
    </row>
    <row r="7" spans="1:38" ht="15.5" x14ac:dyDescent="0.35">
      <c r="A7" s="7">
        <f>DATE(2023,11,7)+TIME(18,41,38)</f>
        <v>45237.778912037036</v>
      </c>
      <c r="B7" s="7">
        <f>DATE(2023,11,27)+TIME(14,20,58)</f>
        <v>45257.597893518519</v>
      </c>
      <c r="C7" s="8" t="s">
        <v>89</v>
      </c>
      <c r="D7" s="8" t="s">
        <v>90</v>
      </c>
      <c r="E7" s="8" t="s">
        <v>91</v>
      </c>
      <c r="F7" s="8" t="s">
        <v>77</v>
      </c>
      <c r="G7" s="8" t="s">
        <v>4</v>
      </c>
      <c r="H7" s="8" t="s">
        <v>5</v>
      </c>
      <c r="I7" s="8" t="s">
        <v>6</v>
      </c>
      <c r="J7" s="9">
        <f>DATE(2024,1,29)</f>
        <v>45320</v>
      </c>
      <c r="K7" s="9">
        <f>DATE(2024,2,2)</f>
        <v>45324</v>
      </c>
      <c r="L7" s="8"/>
      <c r="M7" s="8" t="s">
        <v>92</v>
      </c>
      <c r="N7" s="8" t="s">
        <v>7</v>
      </c>
      <c r="O7" s="8" t="s">
        <v>8</v>
      </c>
      <c r="P7" s="8"/>
      <c r="Q7" s="8"/>
      <c r="R7" s="8"/>
      <c r="S7" s="8"/>
      <c r="T7" s="8" t="s">
        <v>93</v>
      </c>
      <c r="U7" s="8" t="s">
        <v>94</v>
      </c>
      <c r="V7" s="8" t="s">
        <v>95</v>
      </c>
      <c r="W7" s="10" t="s">
        <v>96</v>
      </c>
      <c r="X7" s="8" t="s">
        <v>97</v>
      </c>
      <c r="Y7" s="8" t="s">
        <v>97</v>
      </c>
      <c r="Z7" s="8" t="s">
        <v>98</v>
      </c>
      <c r="AA7" s="8" t="s">
        <v>85</v>
      </c>
      <c r="AB7" s="8" t="s">
        <v>86</v>
      </c>
      <c r="AC7" s="8" t="s">
        <v>99</v>
      </c>
      <c r="AD7" s="8" t="s">
        <v>19</v>
      </c>
      <c r="AE7" s="8" t="s">
        <v>60</v>
      </c>
      <c r="AF7" s="8" t="s">
        <v>21</v>
      </c>
      <c r="AG7" s="8" t="s">
        <v>22</v>
      </c>
      <c r="AH7" s="8" t="s">
        <v>100</v>
      </c>
      <c r="AI7" s="8" t="s">
        <v>24</v>
      </c>
      <c r="AJ7" s="8"/>
      <c r="AK7" s="8"/>
      <c r="AL7" s="8"/>
    </row>
    <row r="8" spans="1:38" ht="15.5" x14ac:dyDescent="0.35">
      <c r="A8" s="3">
        <f>DATE(2023,11,9)+TIME(9,41,16)</f>
        <v>45239.403657407405</v>
      </c>
      <c r="B8" s="3">
        <f>DATE(2024,1,28)+TIME(11,40,12)</f>
        <v>45319.486250000002</v>
      </c>
      <c r="C8" s="4" t="s">
        <v>101</v>
      </c>
      <c r="D8" s="4" t="s">
        <v>102</v>
      </c>
      <c r="E8" s="4" t="s">
        <v>103</v>
      </c>
      <c r="F8" s="4" t="s">
        <v>104</v>
      </c>
      <c r="G8" s="4" t="s">
        <v>4</v>
      </c>
      <c r="H8" s="4" t="s">
        <v>64</v>
      </c>
      <c r="I8" s="4" t="s">
        <v>6</v>
      </c>
      <c r="J8" s="5">
        <f>DATE(2024,1,28)</f>
        <v>45319</v>
      </c>
      <c r="K8" s="5">
        <f t="shared" ref="K8:K15" si="0">DATE(2024,2,1)</f>
        <v>45323</v>
      </c>
      <c r="L8" s="4"/>
      <c r="M8" s="4"/>
      <c r="N8" s="4" t="s">
        <v>7</v>
      </c>
      <c r="O8" s="4" t="s">
        <v>8</v>
      </c>
      <c r="P8" s="4"/>
      <c r="Q8" s="4"/>
      <c r="R8" s="4"/>
      <c r="S8" s="4"/>
      <c r="T8" s="4" t="s">
        <v>105</v>
      </c>
      <c r="U8" s="4" t="s">
        <v>106</v>
      </c>
      <c r="V8" s="4" t="s">
        <v>107</v>
      </c>
      <c r="W8" s="6" t="s">
        <v>108</v>
      </c>
      <c r="X8" s="4" t="s">
        <v>109</v>
      </c>
      <c r="Y8" s="4" t="s">
        <v>109</v>
      </c>
      <c r="Z8" s="4" t="s">
        <v>110</v>
      </c>
      <c r="AA8" s="4" t="s">
        <v>111</v>
      </c>
      <c r="AB8" s="4" t="s">
        <v>112</v>
      </c>
      <c r="AC8" s="4" t="s">
        <v>113</v>
      </c>
      <c r="AD8" s="4" t="s">
        <v>73</v>
      </c>
      <c r="AE8" s="4" t="s">
        <v>20</v>
      </c>
      <c r="AF8" s="4" t="s">
        <v>21</v>
      </c>
      <c r="AG8" s="4" t="s">
        <v>45</v>
      </c>
      <c r="AH8" s="4" t="s">
        <v>23</v>
      </c>
      <c r="AI8" s="4" t="s">
        <v>24</v>
      </c>
      <c r="AJ8" s="4"/>
      <c r="AK8" s="4"/>
      <c r="AL8" s="4"/>
    </row>
    <row r="9" spans="1:38" ht="15.5" x14ac:dyDescent="0.35">
      <c r="A9" s="7">
        <f>DATE(2023,11,8)+TIME(11,52,5)</f>
        <v>45238.494502314818</v>
      </c>
      <c r="B9" s="7">
        <f>DATE(2023,11,8)+TIME(11,52,5)</f>
        <v>45238.494502314818</v>
      </c>
      <c r="C9" s="8" t="s">
        <v>114</v>
      </c>
      <c r="D9" s="8" t="s">
        <v>115</v>
      </c>
      <c r="E9" s="8" t="s">
        <v>116</v>
      </c>
      <c r="F9" s="8" t="s">
        <v>117</v>
      </c>
      <c r="G9" s="8" t="s">
        <v>29</v>
      </c>
      <c r="H9" s="8" t="s">
        <v>64</v>
      </c>
      <c r="I9" s="8" t="s">
        <v>6</v>
      </c>
      <c r="J9" s="9">
        <f>DATE(2024,1,28)</f>
        <v>45319</v>
      </c>
      <c r="K9" s="9">
        <f t="shared" si="0"/>
        <v>45323</v>
      </c>
      <c r="L9" s="8" t="s">
        <v>118</v>
      </c>
      <c r="M9" s="8"/>
      <c r="N9" s="8"/>
      <c r="O9" s="8" t="s">
        <v>8</v>
      </c>
      <c r="P9" s="8"/>
      <c r="Q9" s="8"/>
      <c r="R9" s="8"/>
      <c r="S9" s="8" t="s">
        <v>119</v>
      </c>
      <c r="T9" s="8" t="s">
        <v>120</v>
      </c>
      <c r="U9" s="8" t="s">
        <v>121</v>
      </c>
      <c r="V9" s="8" t="s">
        <v>122</v>
      </c>
      <c r="W9" s="10" t="s">
        <v>123</v>
      </c>
      <c r="X9" s="8" t="s">
        <v>124</v>
      </c>
      <c r="Y9" s="8" t="s">
        <v>124</v>
      </c>
      <c r="Z9" s="8" t="s">
        <v>125</v>
      </c>
      <c r="AA9" s="8" t="s">
        <v>126</v>
      </c>
      <c r="AB9" s="8" t="s">
        <v>127</v>
      </c>
      <c r="AC9" s="8" t="s">
        <v>128</v>
      </c>
      <c r="AD9" s="8" t="s">
        <v>19</v>
      </c>
      <c r="AE9" s="8" t="s">
        <v>60</v>
      </c>
      <c r="AF9" s="8" t="s">
        <v>44</v>
      </c>
      <c r="AG9" s="8" t="s">
        <v>22</v>
      </c>
      <c r="AH9" s="8" t="s">
        <v>129</v>
      </c>
      <c r="AI9" s="8" t="s">
        <v>24</v>
      </c>
      <c r="AJ9" s="8"/>
      <c r="AK9" s="8"/>
      <c r="AL9" s="8"/>
    </row>
    <row r="10" spans="1:38" ht="15.5" x14ac:dyDescent="0.35">
      <c r="A10" s="3">
        <f>DATE(2023,11,7)+TIME(19,33,31)</f>
        <v>45237.814942129633</v>
      </c>
      <c r="B10" s="3">
        <f>DATE(2023,11,7)+TIME(19,33,31)</f>
        <v>45237.814942129633</v>
      </c>
      <c r="C10" s="4" t="s">
        <v>130</v>
      </c>
      <c r="D10" s="4" t="s">
        <v>131</v>
      </c>
      <c r="E10" s="4" t="s">
        <v>132</v>
      </c>
      <c r="F10" s="4" t="s">
        <v>104</v>
      </c>
      <c r="G10" s="4" t="s">
        <v>133</v>
      </c>
      <c r="H10" s="4" t="s">
        <v>5</v>
      </c>
      <c r="I10" s="4" t="s">
        <v>6</v>
      </c>
      <c r="J10" s="5">
        <f>DATE(2024,1,29)</f>
        <v>45320</v>
      </c>
      <c r="K10" s="5">
        <f t="shared" si="0"/>
        <v>45323</v>
      </c>
      <c r="L10" s="4"/>
      <c r="M10" s="4" t="s">
        <v>134</v>
      </c>
      <c r="N10" s="4"/>
      <c r="O10" s="4" t="s">
        <v>8</v>
      </c>
      <c r="P10" s="4"/>
      <c r="Q10" s="4"/>
      <c r="R10" s="4"/>
      <c r="S10" s="4"/>
      <c r="T10" s="4" t="s">
        <v>135</v>
      </c>
      <c r="U10" s="4" t="s">
        <v>136</v>
      </c>
      <c r="V10" s="4" t="s">
        <v>137</v>
      </c>
      <c r="W10" s="6" t="s">
        <v>138</v>
      </c>
      <c r="X10" s="4" t="s">
        <v>139</v>
      </c>
      <c r="Y10" s="4" t="s">
        <v>139</v>
      </c>
      <c r="Z10" s="4" t="s">
        <v>110</v>
      </c>
      <c r="AA10" s="4" t="s">
        <v>111</v>
      </c>
      <c r="AB10" s="4" t="s">
        <v>112</v>
      </c>
      <c r="AC10" s="4" t="s">
        <v>113</v>
      </c>
      <c r="AD10" s="4" t="s">
        <v>19</v>
      </c>
      <c r="AE10" s="4" t="s">
        <v>60</v>
      </c>
      <c r="AF10" s="4" t="s">
        <v>21</v>
      </c>
      <c r="AG10" s="4" t="s">
        <v>22</v>
      </c>
      <c r="AH10" s="4" t="s">
        <v>100</v>
      </c>
      <c r="AI10" s="4" t="s">
        <v>24</v>
      </c>
      <c r="AJ10" s="4"/>
      <c r="AK10" s="4"/>
      <c r="AL10" s="4"/>
    </row>
    <row r="11" spans="1:38" ht="15.5" x14ac:dyDescent="0.35">
      <c r="A11" s="7">
        <f>DATE(2023,11,8)+TIME(11,56,10)</f>
        <v>45238.497337962966</v>
      </c>
      <c r="B11" s="7">
        <f>DATE(2023,11,8)+TIME(11,56,10)</f>
        <v>45238.497337962966</v>
      </c>
      <c r="C11" s="8" t="s">
        <v>140</v>
      </c>
      <c r="D11" s="8" t="s">
        <v>141</v>
      </c>
      <c r="E11" s="8" t="s">
        <v>142</v>
      </c>
      <c r="F11" s="8" t="s">
        <v>104</v>
      </c>
      <c r="G11" s="8" t="s">
        <v>29</v>
      </c>
      <c r="H11" s="8" t="s">
        <v>5</v>
      </c>
      <c r="I11" s="8" t="s">
        <v>6</v>
      </c>
      <c r="J11" s="9">
        <f>DATE(2024,1,29)</f>
        <v>45320</v>
      </c>
      <c r="K11" s="9">
        <f t="shared" si="0"/>
        <v>45323</v>
      </c>
      <c r="L11" s="8"/>
      <c r="M11" s="8"/>
      <c r="N11" s="8" t="s">
        <v>7</v>
      </c>
      <c r="O11" s="8" t="s">
        <v>8</v>
      </c>
      <c r="P11" s="8"/>
      <c r="Q11" s="8"/>
      <c r="R11" s="8"/>
      <c r="S11" s="8"/>
      <c r="T11" s="8" t="s">
        <v>143</v>
      </c>
      <c r="U11" s="8" t="s">
        <v>144</v>
      </c>
      <c r="V11" s="8" t="s">
        <v>145</v>
      </c>
      <c r="W11" s="10" t="s">
        <v>146</v>
      </c>
      <c r="X11" s="8" t="s">
        <v>147</v>
      </c>
      <c r="Y11" s="8" t="s">
        <v>147</v>
      </c>
      <c r="Z11" s="8" t="s">
        <v>148</v>
      </c>
      <c r="AA11" s="8" t="s">
        <v>111</v>
      </c>
      <c r="AB11" s="8" t="s">
        <v>112</v>
      </c>
      <c r="AC11" s="8" t="s">
        <v>149</v>
      </c>
      <c r="AD11" s="8" t="s">
        <v>19</v>
      </c>
      <c r="AE11" s="8" t="s">
        <v>60</v>
      </c>
      <c r="AF11" s="8" t="s">
        <v>44</v>
      </c>
      <c r="AG11" s="8" t="s">
        <v>45</v>
      </c>
      <c r="AH11" s="8" t="s">
        <v>100</v>
      </c>
      <c r="AI11" s="8" t="s">
        <v>24</v>
      </c>
      <c r="AJ11" s="8"/>
      <c r="AK11" s="8"/>
      <c r="AL11" s="8"/>
    </row>
    <row r="12" spans="1:38" ht="15.5" x14ac:dyDescent="0.35">
      <c r="A12" s="3">
        <f>DATE(2023,12,14)+TIME(17,19,29)</f>
        <v>45274.721863425926</v>
      </c>
      <c r="B12" s="3">
        <f>DATE(2023,12,14)+TIME(17,19,29)</f>
        <v>45274.721863425926</v>
      </c>
      <c r="C12" s="4" t="s">
        <v>150</v>
      </c>
      <c r="D12" s="4" t="s">
        <v>151</v>
      </c>
      <c r="E12" s="4" t="s">
        <v>152</v>
      </c>
      <c r="F12" s="4" t="s">
        <v>153</v>
      </c>
      <c r="G12" s="4" t="s">
        <v>154</v>
      </c>
      <c r="H12" s="4" t="s">
        <v>5</v>
      </c>
      <c r="I12" s="4" t="s">
        <v>6</v>
      </c>
      <c r="J12" s="5">
        <f>DATE(2024,1,29)</f>
        <v>45320</v>
      </c>
      <c r="K12" s="5">
        <f t="shared" si="0"/>
        <v>45323</v>
      </c>
      <c r="L12" s="4"/>
      <c r="M12" s="4"/>
      <c r="N12" s="4"/>
      <c r="O12" s="4" t="s">
        <v>8</v>
      </c>
      <c r="P12" s="4"/>
      <c r="Q12" s="4"/>
      <c r="R12" s="4"/>
      <c r="S12" s="4"/>
      <c r="T12" s="4" t="s">
        <v>155</v>
      </c>
      <c r="U12" s="4" t="s">
        <v>156</v>
      </c>
      <c r="V12" s="4" t="s">
        <v>157</v>
      </c>
      <c r="W12" s="6" t="s">
        <v>158</v>
      </c>
      <c r="X12" s="4" t="s">
        <v>159</v>
      </c>
      <c r="Y12" s="4" t="s">
        <v>160</v>
      </c>
      <c r="Z12" s="4" t="s">
        <v>161</v>
      </c>
      <c r="AA12" s="4" t="s">
        <v>162</v>
      </c>
      <c r="AB12" s="4"/>
      <c r="AC12" s="4" t="s">
        <v>163</v>
      </c>
      <c r="AD12" s="4" t="s">
        <v>73</v>
      </c>
      <c r="AE12" s="4" t="s">
        <v>154</v>
      </c>
      <c r="AF12" s="4" t="s">
        <v>21</v>
      </c>
      <c r="AG12" s="4" t="s">
        <v>22</v>
      </c>
      <c r="AH12" s="4" t="s">
        <v>23</v>
      </c>
      <c r="AI12" s="4" t="s">
        <v>24</v>
      </c>
      <c r="AJ12" s="4"/>
      <c r="AK12" s="4"/>
      <c r="AL12" s="4"/>
    </row>
    <row r="13" spans="1:38" ht="15.5" x14ac:dyDescent="0.35">
      <c r="A13" s="7">
        <f>DATE(2023,11,17)+TIME(14,32,41)</f>
        <v>45247.606030092589</v>
      </c>
      <c r="B13" s="7">
        <f>DATE(2023,11,17)+TIME(14,32,41)</f>
        <v>45247.606030092589</v>
      </c>
      <c r="C13" s="8" t="s">
        <v>164</v>
      </c>
      <c r="D13" s="8" t="s">
        <v>165</v>
      </c>
      <c r="E13" s="8" t="s">
        <v>166</v>
      </c>
      <c r="F13" s="8" t="s">
        <v>28</v>
      </c>
      <c r="G13" s="8" t="s">
        <v>4</v>
      </c>
      <c r="H13" s="8" t="s">
        <v>30</v>
      </c>
      <c r="I13" s="8" t="s">
        <v>6</v>
      </c>
      <c r="J13" s="9">
        <f>DATE(2024,1,28)</f>
        <v>45319</v>
      </c>
      <c r="K13" s="9">
        <f t="shared" si="0"/>
        <v>45323</v>
      </c>
      <c r="L13" s="8"/>
      <c r="M13" s="8"/>
      <c r="N13" s="8" t="s">
        <v>7</v>
      </c>
      <c r="O13" s="8" t="s">
        <v>8</v>
      </c>
      <c r="P13" s="8"/>
      <c r="Q13" s="8"/>
      <c r="R13" s="8"/>
      <c r="S13" s="8" t="s">
        <v>28</v>
      </c>
      <c r="T13" s="8" t="s">
        <v>167</v>
      </c>
      <c r="U13" s="8" t="s">
        <v>168</v>
      </c>
      <c r="V13" s="8" t="s">
        <v>169</v>
      </c>
      <c r="W13" s="10" t="s">
        <v>170</v>
      </c>
      <c r="X13" s="8" t="s">
        <v>171</v>
      </c>
      <c r="Y13" s="8" t="s">
        <v>172</v>
      </c>
      <c r="Z13" s="8" t="s">
        <v>173</v>
      </c>
      <c r="AA13" s="8" t="s">
        <v>174</v>
      </c>
      <c r="AB13" s="8" t="s">
        <v>175</v>
      </c>
      <c r="AC13" s="8" t="s">
        <v>176</v>
      </c>
      <c r="AD13" s="8" t="s">
        <v>88</v>
      </c>
      <c r="AE13" s="8" t="s">
        <v>60</v>
      </c>
      <c r="AF13" s="8" t="s">
        <v>21</v>
      </c>
      <c r="AG13" s="8" t="s">
        <v>22</v>
      </c>
      <c r="AH13" s="8" t="s">
        <v>23</v>
      </c>
      <c r="AI13" s="8" t="s">
        <v>24</v>
      </c>
      <c r="AJ13" s="8"/>
      <c r="AK13" s="8"/>
      <c r="AL13" s="8"/>
    </row>
    <row r="14" spans="1:38" ht="15.5" x14ac:dyDescent="0.35">
      <c r="A14" s="3">
        <f>DATE(2023,12,6)+TIME(11,25,43)</f>
        <v>45266.47619212963</v>
      </c>
      <c r="B14" s="3">
        <f>DATE(2023,12,6)+TIME(11,25,43)</f>
        <v>45266.47619212963</v>
      </c>
      <c r="C14" s="4" t="s">
        <v>177</v>
      </c>
      <c r="D14" s="4" t="s">
        <v>178</v>
      </c>
      <c r="E14" s="4" t="s">
        <v>179</v>
      </c>
      <c r="F14" s="4" t="s">
        <v>153</v>
      </c>
      <c r="G14" s="4" t="s">
        <v>29</v>
      </c>
      <c r="H14" s="4" t="s">
        <v>5</v>
      </c>
      <c r="I14" s="4" t="s">
        <v>6</v>
      </c>
      <c r="J14" s="5">
        <f>DATE(2024,1,28)</f>
        <v>45319</v>
      </c>
      <c r="K14" s="5">
        <f t="shared" si="0"/>
        <v>45323</v>
      </c>
      <c r="L14" s="4"/>
      <c r="M14" s="4"/>
      <c r="N14" s="4"/>
      <c r="O14" s="4" t="s">
        <v>8</v>
      </c>
      <c r="P14" s="4"/>
      <c r="Q14" s="4"/>
      <c r="R14" s="4"/>
      <c r="S14" s="4"/>
      <c r="T14" s="4" t="s">
        <v>180</v>
      </c>
      <c r="U14" s="4" t="s">
        <v>181</v>
      </c>
      <c r="V14" s="4" t="s">
        <v>182</v>
      </c>
      <c r="W14" s="6" t="s">
        <v>183</v>
      </c>
      <c r="X14" s="4" t="s">
        <v>184</v>
      </c>
      <c r="Y14" s="4" t="s">
        <v>185</v>
      </c>
      <c r="Z14" s="4" t="s">
        <v>161</v>
      </c>
      <c r="AA14" s="4" t="s">
        <v>162</v>
      </c>
      <c r="AB14" s="4" t="s">
        <v>186</v>
      </c>
      <c r="AC14" s="4" t="s">
        <v>187</v>
      </c>
      <c r="AD14" s="4" t="s">
        <v>19</v>
      </c>
      <c r="AE14" s="4" t="s">
        <v>60</v>
      </c>
      <c r="AF14" s="4" t="s">
        <v>44</v>
      </c>
      <c r="AG14" s="4" t="s">
        <v>22</v>
      </c>
      <c r="AH14" s="4" t="s">
        <v>23</v>
      </c>
      <c r="AI14" s="4" t="s">
        <v>24</v>
      </c>
      <c r="AJ14" s="4"/>
      <c r="AK14" s="4"/>
      <c r="AL14" s="4"/>
    </row>
    <row r="15" spans="1:38" ht="15.5" x14ac:dyDescent="0.35">
      <c r="A15" s="7">
        <f>DATE(2023,11,9)+TIME(14,6,32)</f>
        <v>45239.587870370371</v>
      </c>
      <c r="B15" s="7">
        <f>DATE(2023,11,9)+TIME(14,6,32)</f>
        <v>45239.587870370371</v>
      </c>
      <c r="C15" s="8" t="s">
        <v>188</v>
      </c>
      <c r="D15" s="8" t="s">
        <v>189</v>
      </c>
      <c r="E15" s="8" t="s">
        <v>190</v>
      </c>
      <c r="F15" s="8" t="s">
        <v>191</v>
      </c>
      <c r="G15" s="8" t="s">
        <v>29</v>
      </c>
      <c r="H15" s="8" t="s">
        <v>64</v>
      </c>
      <c r="I15" s="8" t="s">
        <v>6</v>
      </c>
      <c r="J15" s="9">
        <f>DATE(2024,1,28)</f>
        <v>45319</v>
      </c>
      <c r="K15" s="9">
        <f t="shared" si="0"/>
        <v>45323</v>
      </c>
      <c r="L15" s="8"/>
      <c r="M15" s="8"/>
      <c r="N15" s="8"/>
      <c r="O15" s="8" t="s">
        <v>8</v>
      </c>
      <c r="P15" s="8"/>
      <c r="Q15" s="8"/>
      <c r="R15" s="8"/>
      <c r="S15" s="8"/>
      <c r="T15" s="8" t="s">
        <v>192</v>
      </c>
      <c r="U15" s="8" t="s">
        <v>193</v>
      </c>
      <c r="V15" s="8" t="s">
        <v>194</v>
      </c>
      <c r="W15" s="10" t="s">
        <v>195</v>
      </c>
      <c r="X15" s="8" t="s">
        <v>196</v>
      </c>
      <c r="Y15" s="8" t="s">
        <v>197</v>
      </c>
      <c r="Z15" s="8" t="s">
        <v>198</v>
      </c>
      <c r="AA15" s="8" t="s">
        <v>199</v>
      </c>
      <c r="AB15" s="8" t="s">
        <v>200</v>
      </c>
      <c r="AC15" s="8" t="s">
        <v>201</v>
      </c>
      <c r="AD15" s="8" t="s">
        <v>73</v>
      </c>
      <c r="AE15" s="8" t="s">
        <v>202</v>
      </c>
      <c r="AF15" s="8" t="s">
        <v>44</v>
      </c>
      <c r="AG15" s="8" t="s">
        <v>203</v>
      </c>
      <c r="AH15" s="8" t="s">
        <v>129</v>
      </c>
      <c r="AI15" s="8" t="s">
        <v>24</v>
      </c>
      <c r="AJ15" s="8" t="s">
        <v>31</v>
      </c>
      <c r="AK15" s="8" t="s">
        <v>46</v>
      </c>
      <c r="AL15" s="8"/>
    </row>
    <row r="16" spans="1:38" ht="15.5" x14ac:dyDescent="0.35">
      <c r="A16" s="3">
        <f>DATE(2023,11,7)+TIME(19,39,39)</f>
        <v>45237.819201388891</v>
      </c>
      <c r="B16" s="3">
        <f>DATE(2023,11,8)+TIME(4,26,43)</f>
        <v>45238.185219907406</v>
      </c>
      <c r="C16" s="4" t="s">
        <v>204</v>
      </c>
      <c r="D16" s="4" t="s">
        <v>189</v>
      </c>
      <c r="E16" s="4" t="s">
        <v>205</v>
      </c>
      <c r="F16" s="4" t="s">
        <v>206</v>
      </c>
      <c r="G16" s="4" t="s">
        <v>29</v>
      </c>
      <c r="H16" s="4" t="s">
        <v>64</v>
      </c>
      <c r="I16" s="4" t="s">
        <v>6</v>
      </c>
      <c r="J16" s="5">
        <f>DATE(2024,1,28)</f>
        <v>45319</v>
      </c>
      <c r="K16" s="5">
        <f>DATE(2024,2,2)</f>
        <v>45324</v>
      </c>
      <c r="L16" s="4"/>
      <c r="M16" s="4"/>
      <c r="N16" s="4"/>
      <c r="O16" s="4" t="s">
        <v>8</v>
      </c>
      <c r="P16" s="4"/>
      <c r="Q16" s="4"/>
      <c r="R16" s="4"/>
      <c r="S16" s="4" t="s">
        <v>207</v>
      </c>
      <c r="T16" s="4" t="s">
        <v>208</v>
      </c>
      <c r="U16" s="4" t="s">
        <v>209</v>
      </c>
      <c r="V16" s="4" t="s">
        <v>210</v>
      </c>
      <c r="W16" s="6" t="s">
        <v>211</v>
      </c>
      <c r="X16" s="4" t="s">
        <v>212</v>
      </c>
      <c r="Y16" s="4" t="s">
        <v>213</v>
      </c>
      <c r="Z16" s="4" t="s">
        <v>57</v>
      </c>
      <c r="AA16" s="4" t="s">
        <v>57</v>
      </c>
      <c r="AB16" s="4" t="s">
        <v>58</v>
      </c>
      <c r="AC16" s="4" t="s">
        <v>214</v>
      </c>
      <c r="AD16" s="4" t="s">
        <v>73</v>
      </c>
      <c r="AE16" s="4" t="s">
        <v>43</v>
      </c>
      <c r="AF16" s="4" t="s">
        <v>44</v>
      </c>
      <c r="AG16" s="4" t="s">
        <v>22</v>
      </c>
      <c r="AH16" s="4" t="s">
        <v>23</v>
      </c>
      <c r="AI16" s="4" t="s">
        <v>24</v>
      </c>
      <c r="AJ16" s="4" t="s">
        <v>31</v>
      </c>
      <c r="AK16" s="4" t="s">
        <v>46</v>
      </c>
      <c r="AL16" s="4"/>
    </row>
    <row r="17" spans="1:38" ht="15.5" x14ac:dyDescent="0.35">
      <c r="A17" s="7">
        <f>DATE(2023,11,8)+TIME(13,56,51)</f>
        <v>45238.581145833334</v>
      </c>
      <c r="B17" s="7">
        <f>DATE(2023,11,8)+TIME(13,56,51)</f>
        <v>45238.581145833334</v>
      </c>
      <c r="C17" s="8" t="s">
        <v>215</v>
      </c>
      <c r="D17" s="8" t="s">
        <v>216</v>
      </c>
      <c r="E17" s="8" t="s">
        <v>217</v>
      </c>
      <c r="F17" s="8" t="s">
        <v>218</v>
      </c>
      <c r="G17" s="8" t="s">
        <v>4</v>
      </c>
      <c r="H17" s="8" t="s">
        <v>5</v>
      </c>
      <c r="I17" s="8" t="s">
        <v>6</v>
      </c>
      <c r="J17" s="9">
        <f>DATE(2024,1,29)</f>
        <v>45320</v>
      </c>
      <c r="K17" s="9">
        <f t="shared" ref="K17:K29" si="1">DATE(2024,2,1)</f>
        <v>45323</v>
      </c>
      <c r="L17" s="8"/>
      <c r="M17" s="8"/>
      <c r="N17" s="8" t="s">
        <v>7</v>
      </c>
      <c r="O17" s="8" t="s">
        <v>219</v>
      </c>
      <c r="P17" s="8" t="s">
        <v>220</v>
      </c>
      <c r="Q17" s="8" t="s">
        <v>221</v>
      </c>
      <c r="R17" s="8" t="s">
        <v>222</v>
      </c>
      <c r="S17" s="8" t="s">
        <v>223</v>
      </c>
      <c r="T17" s="8" t="s">
        <v>224</v>
      </c>
      <c r="U17" s="8" t="s">
        <v>225</v>
      </c>
      <c r="V17" s="8" t="s">
        <v>226</v>
      </c>
      <c r="W17" s="10" t="s">
        <v>227</v>
      </c>
      <c r="X17" s="8" t="s">
        <v>228</v>
      </c>
      <c r="Y17" s="8" t="s">
        <v>229</v>
      </c>
      <c r="Z17" s="8" t="s">
        <v>230</v>
      </c>
      <c r="AA17" s="8" t="s">
        <v>231</v>
      </c>
      <c r="AB17" s="8" t="s">
        <v>232</v>
      </c>
      <c r="AC17" s="8" t="s">
        <v>233</v>
      </c>
      <c r="AD17" s="8" t="s">
        <v>234</v>
      </c>
      <c r="AE17" s="8" t="s">
        <v>60</v>
      </c>
      <c r="AF17" s="8" t="s">
        <v>21</v>
      </c>
      <c r="AG17" s="8" t="s">
        <v>45</v>
      </c>
      <c r="AH17" s="8" t="s">
        <v>100</v>
      </c>
      <c r="AI17" s="8" t="s">
        <v>24</v>
      </c>
      <c r="AJ17" s="8"/>
      <c r="AK17" s="8"/>
      <c r="AL17" s="8"/>
    </row>
    <row r="18" spans="1:38" ht="15.5" x14ac:dyDescent="0.35">
      <c r="A18" s="3">
        <f>DATE(2023,11,7)+TIME(10,32,23)</f>
        <v>45237.439155092594</v>
      </c>
      <c r="B18" s="3">
        <f>DATE(2023,11,7)+TIME(10,32,23)</f>
        <v>45237.439155092594</v>
      </c>
      <c r="C18" s="4" t="s">
        <v>235</v>
      </c>
      <c r="D18" s="4" t="s">
        <v>236</v>
      </c>
      <c r="E18" s="4" t="s">
        <v>237</v>
      </c>
      <c r="F18" s="4" t="s">
        <v>28</v>
      </c>
      <c r="G18" s="4" t="s">
        <v>4</v>
      </c>
      <c r="H18" s="4" t="s">
        <v>30</v>
      </c>
      <c r="I18" s="4" t="s">
        <v>6</v>
      </c>
      <c r="J18" s="5">
        <f>DATE(2024,1,28)</f>
        <v>45319</v>
      </c>
      <c r="K18" s="5">
        <f t="shared" si="1"/>
        <v>45323</v>
      </c>
      <c r="L18" s="4"/>
      <c r="M18" s="4"/>
      <c r="N18" s="4"/>
      <c r="O18" s="4" t="s">
        <v>8</v>
      </c>
      <c r="P18" s="4"/>
      <c r="Q18" s="4"/>
      <c r="R18" s="4"/>
      <c r="S18" s="4" t="s">
        <v>238</v>
      </c>
      <c r="T18" s="4" t="s">
        <v>239</v>
      </c>
      <c r="U18" s="4" t="s">
        <v>240</v>
      </c>
      <c r="V18" s="4" t="s">
        <v>241</v>
      </c>
      <c r="W18" s="6" t="s">
        <v>242</v>
      </c>
      <c r="X18" s="4" t="s">
        <v>243</v>
      </c>
      <c r="Y18" s="4" t="s">
        <v>243</v>
      </c>
      <c r="Z18" s="4" t="s">
        <v>16</v>
      </c>
      <c r="AA18" s="4" t="s">
        <v>244</v>
      </c>
      <c r="AB18" s="4" t="s">
        <v>245</v>
      </c>
      <c r="AC18" s="4" t="s">
        <v>246</v>
      </c>
      <c r="AD18" s="4" t="s">
        <v>73</v>
      </c>
      <c r="AE18" s="4" t="s">
        <v>60</v>
      </c>
      <c r="AF18" s="4" t="s">
        <v>21</v>
      </c>
      <c r="AG18" s="4" t="s">
        <v>45</v>
      </c>
      <c r="AH18" s="4" t="s">
        <v>23</v>
      </c>
      <c r="AI18" s="4" t="s">
        <v>24</v>
      </c>
      <c r="AJ18" s="4"/>
      <c r="AK18" s="4" t="s">
        <v>46</v>
      </c>
      <c r="AL18" s="4"/>
    </row>
    <row r="19" spans="1:38" ht="15.5" x14ac:dyDescent="0.35">
      <c r="A19" s="7">
        <f>DATE(2023,11,7)+TIME(20,18,46)</f>
        <v>45237.846365740741</v>
      </c>
      <c r="B19" s="7">
        <f>DATE(2023,11,7)+TIME(20,18,46)</f>
        <v>45237.846365740741</v>
      </c>
      <c r="C19" s="8" t="s">
        <v>247</v>
      </c>
      <c r="D19" s="8" t="s">
        <v>248</v>
      </c>
      <c r="E19" s="8" t="s">
        <v>249</v>
      </c>
      <c r="F19" s="8" t="s">
        <v>104</v>
      </c>
      <c r="G19" s="8" t="s">
        <v>4</v>
      </c>
      <c r="H19" s="8" t="s">
        <v>5</v>
      </c>
      <c r="I19" s="8" t="s">
        <v>6</v>
      </c>
      <c r="J19" s="9">
        <f>DATE(2024,1,29)</f>
        <v>45320</v>
      </c>
      <c r="K19" s="9">
        <f t="shared" si="1"/>
        <v>45323</v>
      </c>
      <c r="L19" s="8"/>
      <c r="M19" s="8" t="s">
        <v>250</v>
      </c>
      <c r="N19" s="8" t="s">
        <v>7</v>
      </c>
      <c r="O19" s="8" t="s">
        <v>8</v>
      </c>
      <c r="P19" s="8"/>
      <c r="Q19" s="8"/>
      <c r="R19" s="8"/>
      <c r="S19" s="8"/>
      <c r="T19" s="8" t="s">
        <v>251</v>
      </c>
      <c r="U19" s="8" t="s">
        <v>252</v>
      </c>
      <c r="V19" s="8" t="s">
        <v>253</v>
      </c>
      <c r="W19" s="10" t="s">
        <v>254</v>
      </c>
      <c r="X19" s="8" t="s">
        <v>255</v>
      </c>
      <c r="Y19" s="8" t="s">
        <v>255</v>
      </c>
      <c r="Z19" s="8" t="s">
        <v>256</v>
      </c>
      <c r="AA19" s="8" t="s">
        <v>111</v>
      </c>
      <c r="AB19" s="8" t="s">
        <v>112</v>
      </c>
      <c r="AC19" s="8" t="s">
        <v>257</v>
      </c>
      <c r="AD19" s="8" t="s">
        <v>258</v>
      </c>
      <c r="AE19" s="8" t="s">
        <v>259</v>
      </c>
      <c r="AF19" s="8" t="s">
        <v>21</v>
      </c>
      <c r="AG19" s="8" t="s">
        <v>203</v>
      </c>
      <c r="AH19" s="8" t="s">
        <v>23</v>
      </c>
      <c r="AI19" s="8" t="s">
        <v>24</v>
      </c>
      <c r="AJ19" s="8" t="s">
        <v>31</v>
      </c>
      <c r="AK19" s="8" t="s">
        <v>46</v>
      </c>
      <c r="AL19" s="8"/>
    </row>
    <row r="20" spans="1:38" ht="15.5" x14ac:dyDescent="0.35">
      <c r="A20" s="3">
        <f>DATE(2024,1,10)+TIME(15,18,53)</f>
        <v>45301.638113425928</v>
      </c>
      <c r="B20" s="3">
        <f>DATE(2024,1,10)+TIME(15,18,53)</f>
        <v>45301.638113425928</v>
      </c>
      <c r="C20" s="4" t="s">
        <v>260</v>
      </c>
      <c r="D20" s="4" t="s">
        <v>261</v>
      </c>
      <c r="E20" s="4" t="s">
        <v>262</v>
      </c>
      <c r="F20" s="4" t="s">
        <v>104</v>
      </c>
      <c r="G20" s="4" t="s">
        <v>29</v>
      </c>
      <c r="H20" s="4" t="s">
        <v>5</v>
      </c>
      <c r="I20" s="4" t="s">
        <v>6</v>
      </c>
      <c r="J20" s="5">
        <f>DATE(2024,1,29)</f>
        <v>45320</v>
      </c>
      <c r="K20" s="5">
        <f t="shared" si="1"/>
        <v>45323</v>
      </c>
      <c r="L20" s="4" t="s">
        <v>263</v>
      </c>
      <c r="M20" s="4"/>
      <c r="N20" s="4"/>
      <c r="O20" s="4" t="s">
        <v>8</v>
      </c>
      <c r="P20" s="4"/>
      <c r="Q20" s="4"/>
      <c r="R20" s="4"/>
      <c r="S20" s="4"/>
      <c r="T20" s="4" t="s">
        <v>264</v>
      </c>
      <c r="U20" s="4" t="s">
        <v>265</v>
      </c>
      <c r="V20" s="4" t="s">
        <v>266</v>
      </c>
      <c r="W20" s="6" t="s">
        <v>267</v>
      </c>
      <c r="X20" s="4" t="s">
        <v>268</v>
      </c>
      <c r="Y20" s="4" t="s">
        <v>268</v>
      </c>
      <c r="Z20" s="4" t="s">
        <v>269</v>
      </c>
      <c r="AA20" s="4" t="s">
        <v>111</v>
      </c>
      <c r="AB20" s="4" t="s">
        <v>112</v>
      </c>
      <c r="AC20" s="4" t="s">
        <v>270</v>
      </c>
      <c r="AD20" s="4" t="s">
        <v>19</v>
      </c>
      <c r="AE20" s="4"/>
      <c r="AF20" s="4" t="s">
        <v>44</v>
      </c>
      <c r="AG20" s="4" t="s">
        <v>22</v>
      </c>
      <c r="AH20" s="4" t="s">
        <v>23</v>
      </c>
      <c r="AI20" s="4" t="s">
        <v>24</v>
      </c>
      <c r="AJ20" s="4"/>
      <c r="AK20" s="4"/>
      <c r="AL20" s="4"/>
    </row>
    <row r="21" spans="1:38" ht="15.5" x14ac:dyDescent="0.35">
      <c r="A21" s="7">
        <f>DATE(2024,1,10)+TIME(19,16,52)</f>
        <v>45301.803379629629</v>
      </c>
      <c r="B21" s="7">
        <f>DATE(2024,1,10)+TIME(19,16,52)</f>
        <v>45301.803379629629</v>
      </c>
      <c r="C21" s="8" t="s">
        <v>271</v>
      </c>
      <c r="D21" s="8" t="s">
        <v>272</v>
      </c>
      <c r="E21" s="8" t="s">
        <v>273</v>
      </c>
      <c r="F21" s="8" t="s">
        <v>274</v>
      </c>
      <c r="G21" s="8" t="s">
        <v>154</v>
      </c>
      <c r="H21" s="8" t="s">
        <v>5</v>
      </c>
      <c r="I21" s="8" t="s">
        <v>6</v>
      </c>
      <c r="J21" s="9">
        <f>DATE(2024,1,29)</f>
        <v>45320</v>
      </c>
      <c r="K21" s="9">
        <f t="shared" si="1"/>
        <v>45323</v>
      </c>
      <c r="L21" s="8" t="s">
        <v>275</v>
      </c>
      <c r="M21" s="8" t="s">
        <v>7</v>
      </c>
      <c r="N21" s="8" t="s">
        <v>7</v>
      </c>
      <c r="O21" s="8" t="s">
        <v>8</v>
      </c>
      <c r="P21" s="8"/>
      <c r="Q21" s="8"/>
      <c r="R21" s="8"/>
      <c r="S21" s="8"/>
      <c r="T21" s="8" t="s">
        <v>276</v>
      </c>
      <c r="U21" s="8" t="s">
        <v>277</v>
      </c>
      <c r="V21" s="8" t="s">
        <v>278</v>
      </c>
      <c r="W21" s="10" t="s">
        <v>279</v>
      </c>
      <c r="X21" s="8" t="s">
        <v>280</v>
      </c>
      <c r="Y21" s="8" t="s">
        <v>280</v>
      </c>
      <c r="Z21" s="8" t="s">
        <v>281</v>
      </c>
      <c r="AA21" s="8" t="s">
        <v>282</v>
      </c>
      <c r="AB21" s="8" t="s">
        <v>283</v>
      </c>
      <c r="AC21" s="8" t="s">
        <v>284</v>
      </c>
      <c r="AD21" s="8" t="s">
        <v>285</v>
      </c>
      <c r="AE21" s="8" t="s">
        <v>60</v>
      </c>
      <c r="AF21" s="8" t="s">
        <v>21</v>
      </c>
      <c r="AG21" s="8" t="s">
        <v>22</v>
      </c>
      <c r="AH21" s="8" t="s">
        <v>23</v>
      </c>
      <c r="AI21" s="8" t="s">
        <v>24</v>
      </c>
      <c r="AJ21" s="8"/>
      <c r="AK21" s="8"/>
      <c r="AL21" s="8"/>
    </row>
    <row r="22" spans="1:38" ht="15.5" x14ac:dyDescent="0.35">
      <c r="A22" s="3">
        <f>DATE(2024,1,10)+TIME(10,36,52)</f>
        <v>45301.44226851852</v>
      </c>
      <c r="B22" s="3">
        <f>DATE(2024,1,10)+TIME(10,36,52)</f>
        <v>45301.44226851852</v>
      </c>
      <c r="C22" s="4" t="s">
        <v>286</v>
      </c>
      <c r="D22" s="4" t="s">
        <v>287</v>
      </c>
      <c r="E22" s="4" t="s">
        <v>288</v>
      </c>
      <c r="F22" s="4" t="s">
        <v>289</v>
      </c>
      <c r="G22" s="4" t="s">
        <v>4</v>
      </c>
      <c r="H22" s="4" t="s">
        <v>5</v>
      </c>
      <c r="I22" s="4" t="s">
        <v>6</v>
      </c>
      <c r="J22" s="5">
        <f>DATE(2024,1,29)</f>
        <v>45320</v>
      </c>
      <c r="K22" s="5">
        <f t="shared" si="1"/>
        <v>45323</v>
      </c>
      <c r="L22" s="4"/>
      <c r="M22" s="4"/>
      <c r="N22" s="4" t="s">
        <v>7</v>
      </c>
      <c r="O22" s="4" t="s">
        <v>8</v>
      </c>
      <c r="P22" s="4"/>
      <c r="Q22" s="4"/>
      <c r="R22" s="4"/>
      <c r="S22" s="4"/>
      <c r="T22" s="4" t="s">
        <v>290</v>
      </c>
      <c r="U22" s="4" t="s">
        <v>291</v>
      </c>
      <c r="V22" s="4" t="s">
        <v>292</v>
      </c>
      <c r="W22" s="6" t="s">
        <v>293</v>
      </c>
      <c r="X22" s="4" t="s">
        <v>294</v>
      </c>
      <c r="Y22" s="4" t="s">
        <v>294</v>
      </c>
      <c r="Z22" s="4" t="s">
        <v>295</v>
      </c>
      <c r="AA22" s="4" t="s">
        <v>296</v>
      </c>
      <c r="AB22" s="4" t="s">
        <v>297</v>
      </c>
      <c r="AC22" s="4" t="s">
        <v>298</v>
      </c>
      <c r="AD22" s="4" t="s">
        <v>19</v>
      </c>
      <c r="AE22" s="4" t="s">
        <v>60</v>
      </c>
      <c r="AF22" s="4" t="s">
        <v>21</v>
      </c>
      <c r="AG22" s="4" t="s">
        <v>299</v>
      </c>
      <c r="AH22" s="4" t="s">
        <v>23</v>
      </c>
      <c r="AI22" s="4" t="s">
        <v>24</v>
      </c>
      <c r="AJ22" s="4"/>
      <c r="AK22" s="4"/>
      <c r="AL22" s="4"/>
    </row>
    <row r="23" spans="1:38" ht="15.5" x14ac:dyDescent="0.35">
      <c r="A23" s="7">
        <f>DATE(2024,1,4)+TIME(13,56,9)</f>
        <v>45295.580659722225</v>
      </c>
      <c r="B23" s="7">
        <f>DATE(2024,1,4)+TIME(13,56,9)</f>
        <v>45295.580659722225</v>
      </c>
      <c r="C23" s="8" t="s">
        <v>300</v>
      </c>
      <c r="D23" s="8" t="s">
        <v>301</v>
      </c>
      <c r="E23" s="8" t="s">
        <v>302</v>
      </c>
      <c r="F23" s="8" t="s">
        <v>303</v>
      </c>
      <c r="G23" s="8" t="s">
        <v>29</v>
      </c>
      <c r="H23" s="8" t="s">
        <v>5</v>
      </c>
      <c r="I23" s="8" t="s">
        <v>6</v>
      </c>
      <c r="J23" s="9">
        <f>DATE(2024,1,29)</f>
        <v>45320</v>
      </c>
      <c r="K23" s="9">
        <f t="shared" si="1"/>
        <v>45323</v>
      </c>
      <c r="L23" s="8"/>
      <c r="M23" s="8" t="s">
        <v>7</v>
      </c>
      <c r="N23" s="8" t="s">
        <v>7</v>
      </c>
      <c r="O23" s="8" t="s">
        <v>8</v>
      </c>
      <c r="P23" s="8"/>
      <c r="Q23" s="8"/>
      <c r="R23" s="8"/>
      <c r="S23" s="8" t="s">
        <v>304</v>
      </c>
      <c r="T23" s="8" t="s">
        <v>305</v>
      </c>
      <c r="U23" s="8" t="s">
        <v>306</v>
      </c>
      <c r="V23" s="8" t="s">
        <v>307</v>
      </c>
      <c r="W23" s="10" t="s">
        <v>308</v>
      </c>
      <c r="X23" s="8" t="s">
        <v>309</v>
      </c>
      <c r="Y23" s="8" t="s">
        <v>303</v>
      </c>
      <c r="Z23" s="8" t="s">
        <v>310</v>
      </c>
      <c r="AA23" s="8" t="s">
        <v>311</v>
      </c>
      <c r="AB23" s="8" t="s">
        <v>312</v>
      </c>
      <c r="AC23" s="8" t="s">
        <v>313</v>
      </c>
      <c r="AD23" s="8" t="s">
        <v>19</v>
      </c>
      <c r="AE23" s="8" t="s">
        <v>43</v>
      </c>
      <c r="AF23" s="8" t="s">
        <v>44</v>
      </c>
      <c r="AG23" s="8" t="s">
        <v>45</v>
      </c>
      <c r="AH23" s="8" t="s">
        <v>23</v>
      </c>
      <c r="AI23" s="8" t="s">
        <v>24</v>
      </c>
      <c r="AJ23" s="8" t="s">
        <v>31</v>
      </c>
      <c r="AK23" s="8" t="s">
        <v>46</v>
      </c>
      <c r="AL23" s="8"/>
    </row>
    <row r="24" spans="1:38" ht="15.5" x14ac:dyDescent="0.35">
      <c r="A24" s="3">
        <f>DATE(2023,12,6)+TIME(10,18,2)</f>
        <v>45266.429189814815</v>
      </c>
      <c r="B24" s="3">
        <f>DATE(2023,12,6)+TIME(10,18,2)</f>
        <v>45266.429189814815</v>
      </c>
      <c r="C24" s="4" t="s">
        <v>314</v>
      </c>
      <c r="D24" s="4" t="s">
        <v>315</v>
      </c>
      <c r="E24" s="4" t="s">
        <v>316</v>
      </c>
      <c r="F24" s="4" t="s">
        <v>317</v>
      </c>
      <c r="G24" s="4" t="s">
        <v>4</v>
      </c>
      <c r="H24" s="4" t="s">
        <v>64</v>
      </c>
      <c r="I24" s="4" t="s">
        <v>6</v>
      </c>
      <c r="J24" s="5">
        <f>DATE(2024,1,28)</f>
        <v>45319</v>
      </c>
      <c r="K24" s="5">
        <f t="shared" si="1"/>
        <v>45323</v>
      </c>
      <c r="L24" s="4"/>
      <c r="M24" s="4" t="s">
        <v>318</v>
      </c>
      <c r="N24" s="4" t="s">
        <v>7</v>
      </c>
      <c r="O24" s="4" t="s">
        <v>8</v>
      </c>
      <c r="P24" s="4"/>
      <c r="Q24" s="4"/>
      <c r="R24" s="4"/>
      <c r="S24" s="4"/>
      <c r="T24" s="4" t="s">
        <v>319</v>
      </c>
      <c r="U24" s="4" t="s">
        <v>320</v>
      </c>
      <c r="V24" s="4" t="s">
        <v>321</v>
      </c>
      <c r="W24" s="6" t="s">
        <v>322</v>
      </c>
      <c r="X24" s="4" t="s">
        <v>323</v>
      </c>
      <c r="Y24" s="4" t="s">
        <v>323</v>
      </c>
      <c r="Z24" s="4" t="s">
        <v>324</v>
      </c>
      <c r="AA24" s="4" t="s">
        <v>325</v>
      </c>
      <c r="AB24" s="4" t="s">
        <v>326</v>
      </c>
      <c r="AC24" s="4" t="s">
        <v>327</v>
      </c>
      <c r="AD24" s="4" t="s">
        <v>19</v>
      </c>
      <c r="AE24" s="4" t="s">
        <v>328</v>
      </c>
      <c r="AF24" s="4" t="s">
        <v>21</v>
      </c>
      <c r="AG24" s="4" t="s">
        <v>22</v>
      </c>
      <c r="AH24" s="4" t="s">
        <v>23</v>
      </c>
      <c r="AI24" s="4" t="s">
        <v>24</v>
      </c>
      <c r="AJ24" s="4"/>
      <c r="AK24" s="4"/>
      <c r="AL24" s="4"/>
    </row>
    <row r="25" spans="1:38" ht="15.5" x14ac:dyDescent="0.35">
      <c r="A25" s="7">
        <f>DATE(2023,11,7)+TIME(20,32,54)</f>
        <v>45237.856180555558</v>
      </c>
      <c r="B25" s="7">
        <f>DATE(2023,11,7)+TIME(20,32,54)</f>
        <v>45237.856180555558</v>
      </c>
      <c r="C25" s="8" t="s">
        <v>329</v>
      </c>
      <c r="D25" s="8" t="s">
        <v>330</v>
      </c>
      <c r="E25" s="8" t="s">
        <v>331</v>
      </c>
      <c r="F25" s="8" t="s">
        <v>332</v>
      </c>
      <c r="G25" s="8" t="s">
        <v>4</v>
      </c>
      <c r="H25" s="8" t="s">
        <v>5</v>
      </c>
      <c r="I25" s="8" t="s">
        <v>6</v>
      </c>
      <c r="J25" s="9">
        <f>DATE(2024,1,29)</f>
        <v>45320</v>
      </c>
      <c r="K25" s="9">
        <f t="shared" si="1"/>
        <v>45323</v>
      </c>
      <c r="L25" s="8"/>
      <c r="M25" s="8"/>
      <c r="N25" s="8" t="s">
        <v>7</v>
      </c>
      <c r="O25" s="8" t="s">
        <v>8</v>
      </c>
      <c r="P25" s="8"/>
      <c r="Q25" s="8"/>
      <c r="R25" s="8"/>
      <c r="S25" s="8"/>
      <c r="T25" s="8" t="s">
        <v>333</v>
      </c>
      <c r="U25" s="8" t="s">
        <v>334</v>
      </c>
      <c r="V25" s="8" t="s">
        <v>335</v>
      </c>
      <c r="W25" s="10" t="s">
        <v>336</v>
      </c>
      <c r="X25" s="8" t="s">
        <v>337</v>
      </c>
      <c r="Y25" s="8" t="s">
        <v>337</v>
      </c>
      <c r="Z25" s="8" t="s">
        <v>338</v>
      </c>
      <c r="AA25" s="8" t="s">
        <v>339</v>
      </c>
      <c r="AB25" s="8" t="s">
        <v>340</v>
      </c>
      <c r="AC25" s="8" t="s">
        <v>341</v>
      </c>
      <c r="AD25" s="8" t="s">
        <v>73</v>
      </c>
      <c r="AE25" s="8" t="s">
        <v>60</v>
      </c>
      <c r="AF25" s="8" t="s">
        <v>21</v>
      </c>
      <c r="AG25" s="8" t="s">
        <v>45</v>
      </c>
      <c r="AH25" s="8" t="s">
        <v>23</v>
      </c>
      <c r="AI25" s="8" t="s">
        <v>24</v>
      </c>
      <c r="AJ25" s="8"/>
      <c r="AK25" s="8"/>
      <c r="AL25" s="8"/>
    </row>
    <row r="26" spans="1:38" ht="15.5" x14ac:dyDescent="0.35">
      <c r="A26" s="3">
        <f>DATE(2024,1,16)+TIME(12,6,43)</f>
        <v>45307.504664351851</v>
      </c>
      <c r="B26" s="3">
        <f>DATE(2024,1,16)+TIME(12,6,43)</f>
        <v>45307.504664351851</v>
      </c>
      <c r="C26" s="4" t="s">
        <v>342</v>
      </c>
      <c r="D26" s="4" t="s">
        <v>343</v>
      </c>
      <c r="E26" s="4" t="s">
        <v>344</v>
      </c>
      <c r="F26" s="4" t="s">
        <v>345</v>
      </c>
      <c r="G26" s="4" t="s">
        <v>29</v>
      </c>
      <c r="H26" s="4" t="s">
        <v>5</v>
      </c>
      <c r="I26" s="4" t="s">
        <v>6</v>
      </c>
      <c r="J26" s="5">
        <f>DATE(2024,1,29)</f>
        <v>45320</v>
      </c>
      <c r="K26" s="5">
        <f t="shared" si="1"/>
        <v>45323</v>
      </c>
      <c r="L26" s="4"/>
      <c r="M26" s="4"/>
      <c r="N26" s="4" t="s">
        <v>7</v>
      </c>
      <c r="O26" s="4" t="s">
        <v>219</v>
      </c>
      <c r="P26" s="4" t="s">
        <v>346</v>
      </c>
      <c r="Q26" s="4" t="s">
        <v>347</v>
      </c>
      <c r="R26" s="4" t="s">
        <v>344</v>
      </c>
      <c r="S26" s="4" t="s">
        <v>346</v>
      </c>
      <c r="T26" s="4" t="s">
        <v>348</v>
      </c>
      <c r="U26" s="4" t="s">
        <v>349</v>
      </c>
      <c r="V26" s="4" t="s">
        <v>350</v>
      </c>
      <c r="W26" s="6" t="s">
        <v>351</v>
      </c>
      <c r="X26" s="4" t="s">
        <v>352</v>
      </c>
      <c r="Y26" s="4" t="s">
        <v>352</v>
      </c>
      <c r="Z26" s="4" t="s">
        <v>353</v>
      </c>
      <c r="AA26" s="4" t="s">
        <v>354</v>
      </c>
      <c r="AB26" s="4" t="s">
        <v>355</v>
      </c>
      <c r="AC26" s="4" t="s">
        <v>356</v>
      </c>
      <c r="AD26" s="4" t="s">
        <v>19</v>
      </c>
      <c r="AE26" s="4" t="s">
        <v>60</v>
      </c>
      <c r="AF26" s="4" t="s">
        <v>44</v>
      </c>
      <c r="AG26" s="4" t="s">
        <v>45</v>
      </c>
      <c r="AH26" s="4" t="s">
        <v>100</v>
      </c>
      <c r="AI26" s="4" t="s">
        <v>24</v>
      </c>
      <c r="AJ26" s="4" t="s">
        <v>31</v>
      </c>
      <c r="AK26" s="4" t="s">
        <v>46</v>
      </c>
      <c r="AL26" s="4"/>
    </row>
    <row r="27" spans="1:38" ht="15.5" x14ac:dyDescent="0.35">
      <c r="A27" s="7">
        <f>DATE(2024,1,29)+TIME(10,50,44)</f>
        <v>45320.451898148145</v>
      </c>
      <c r="B27" s="7">
        <f>DATE(2024,1,29)+TIME(10,50,44)</f>
        <v>45320.451898148145</v>
      </c>
      <c r="C27" s="8" t="s">
        <v>357</v>
      </c>
      <c r="D27" s="8" t="s">
        <v>358</v>
      </c>
      <c r="E27" s="8" t="s">
        <v>359</v>
      </c>
      <c r="F27" s="8" t="s">
        <v>274</v>
      </c>
      <c r="G27" s="8" t="s">
        <v>29</v>
      </c>
      <c r="H27" s="8" t="s">
        <v>5</v>
      </c>
      <c r="I27" s="8" t="s">
        <v>6</v>
      </c>
      <c r="J27" s="9">
        <f>DATE(2024,1,29)</f>
        <v>45320</v>
      </c>
      <c r="K27" s="9">
        <f t="shared" si="1"/>
        <v>45323</v>
      </c>
      <c r="L27" s="8"/>
      <c r="M27" s="8"/>
      <c r="N27" s="8"/>
      <c r="O27" s="8"/>
      <c r="P27" s="8"/>
      <c r="Q27" s="8"/>
      <c r="R27" s="8"/>
      <c r="S27" s="8"/>
      <c r="T27" s="8" t="s">
        <v>360</v>
      </c>
      <c r="U27" s="8" t="s">
        <v>361</v>
      </c>
      <c r="V27" s="8" t="s">
        <v>362</v>
      </c>
      <c r="W27" s="10" t="s">
        <v>363</v>
      </c>
      <c r="X27" s="8" t="s">
        <v>364</v>
      </c>
      <c r="Y27" s="8" t="s">
        <v>364</v>
      </c>
      <c r="Z27" s="8" t="s">
        <v>365</v>
      </c>
      <c r="AA27" s="8" t="s">
        <v>282</v>
      </c>
      <c r="AB27" s="8" t="s">
        <v>283</v>
      </c>
      <c r="AC27" s="8" t="s">
        <v>366</v>
      </c>
      <c r="AD27" s="8" t="s">
        <v>19</v>
      </c>
      <c r="AE27" s="8" t="s">
        <v>60</v>
      </c>
      <c r="AF27" s="8" t="s">
        <v>44</v>
      </c>
      <c r="AG27" s="8" t="s">
        <v>45</v>
      </c>
      <c r="AH27" s="8" t="s">
        <v>129</v>
      </c>
      <c r="AI27" s="8" t="s">
        <v>24</v>
      </c>
      <c r="AJ27" s="8"/>
      <c r="AK27" s="8" t="s">
        <v>46</v>
      </c>
      <c r="AL27" s="8"/>
    </row>
    <row r="28" spans="1:38" ht="15.5" x14ac:dyDescent="0.35">
      <c r="A28" s="3">
        <f>DATE(2024,1,12)+TIME(14,57,6)</f>
        <v>45303.622986111113</v>
      </c>
      <c r="B28" s="3">
        <f>DATE(2024,1,12)+TIME(14,57,6)</f>
        <v>45303.622986111113</v>
      </c>
      <c r="C28" s="4" t="s">
        <v>367</v>
      </c>
      <c r="D28" s="4" t="s">
        <v>368</v>
      </c>
      <c r="E28" s="4" t="s">
        <v>369</v>
      </c>
      <c r="F28" s="4" t="s">
        <v>191</v>
      </c>
      <c r="G28" s="4" t="s">
        <v>4</v>
      </c>
      <c r="H28" s="4" t="s">
        <v>5</v>
      </c>
      <c r="I28" s="4" t="s">
        <v>6</v>
      </c>
      <c r="J28" s="5">
        <f>DATE(2024,1,29)</f>
        <v>45320</v>
      </c>
      <c r="K28" s="5">
        <f t="shared" si="1"/>
        <v>45323</v>
      </c>
      <c r="L28" s="4"/>
      <c r="M28" s="4"/>
      <c r="N28" s="4" t="s">
        <v>7</v>
      </c>
      <c r="O28" s="4" t="s">
        <v>8</v>
      </c>
      <c r="P28" s="4"/>
      <c r="Q28" s="4"/>
      <c r="R28" s="4"/>
      <c r="S28" s="4"/>
      <c r="T28" s="4" t="s">
        <v>370</v>
      </c>
      <c r="U28" s="4" t="s">
        <v>371</v>
      </c>
      <c r="V28" s="4" t="s">
        <v>372</v>
      </c>
      <c r="W28" s="6" t="s">
        <v>373</v>
      </c>
      <c r="X28" s="4" t="s">
        <v>374</v>
      </c>
      <c r="Y28" s="4" t="s">
        <v>375</v>
      </c>
      <c r="Z28" s="4" t="s">
        <v>376</v>
      </c>
      <c r="AA28" s="4" t="s">
        <v>199</v>
      </c>
      <c r="AB28" s="4" t="s">
        <v>200</v>
      </c>
      <c r="AC28" s="4" t="s">
        <v>377</v>
      </c>
      <c r="AD28" s="4" t="s">
        <v>73</v>
      </c>
      <c r="AE28" s="4" t="s">
        <v>60</v>
      </c>
      <c r="AF28" s="4" t="s">
        <v>21</v>
      </c>
      <c r="AG28" s="4" t="s">
        <v>22</v>
      </c>
      <c r="AH28" s="4" t="s">
        <v>23</v>
      </c>
      <c r="AI28" s="4" t="s">
        <v>24</v>
      </c>
      <c r="AJ28" s="4"/>
      <c r="AK28" s="4"/>
      <c r="AL28" s="4"/>
    </row>
    <row r="29" spans="1:38" ht="15.5" x14ac:dyDescent="0.35">
      <c r="A29" s="7">
        <f>DATE(2024,1,10)+TIME(11,33,49)</f>
        <v>45301.481817129628</v>
      </c>
      <c r="B29" s="7">
        <f>DATE(2024,1,10)+TIME(11,33,49)</f>
        <v>45301.481817129628</v>
      </c>
      <c r="C29" s="8" t="s">
        <v>378</v>
      </c>
      <c r="D29" s="8" t="s">
        <v>379</v>
      </c>
      <c r="E29" s="8" t="s">
        <v>380</v>
      </c>
      <c r="F29" s="8" t="s">
        <v>381</v>
      </c>
      <c r="G29" s="8" t="s">
        <v>29</v>
      </c>
      <c r="H29" s="8" t="s">
        <v>5</v>
      </c>
      <c r="I29" s="8" t="s">
        <v>6</v>
      </c>
      <c r="J29" s="9">
        <f>DATE(2024,1,29)</f>
        <v>45320</v>
      </c>
      <c r="K29" s="9">
        <f t="shared" si="1"/>
        <v>45323</v>
      </c>
      <c r="L29" s="8"/>
      <c r="M29" s="8"/>
      <c r="N29" s="8"/>
      <c r="O29" s="8" t="s">
        <v>219</v>
      </c>
      <c r="P29" s="8" t="s">
        <v>382</v>
      </c>
      <c r="Q29" s="8" t="s">
        <v>382</v>
      </c>
      <c r="R29" s="8" t="s">
        <v>383</v>
      </c>
      <c r="S29" s="8"/>
      <c r="T29" s="8" t="s">
        <v>384</v>
      </c>
      <c r="U29" s="8" t="s">
        <v>385</v>
      </c>
      <c r="V29" s="8" t="s">
        <v>386</v>
      </c>
      <c r="W29" s="10" t="s">
        <v>387</v>
      </c>
      <c r="X29" s="8" t="s">
        <v>388</v>
      </c>
      <c r="Y29" s="8" t="s">
        <v>388</v>
      </c>
      <c r="Z29" s="8" t="s">
        <v>389</v>
      </c>
      <c r="AA29" s="8" t="s">
        <v>390</v>
      </c>
      <c r="AB29" s="8"/>
      <c r="AC29" s="8" t="s">
        <v>391</v>
      </c>
      <c r="AD29" s="8" t="s">
        <v>392</v>
      </c>
      <c r="AE29" s="8" t="s">
        <v>154</v>
      </c>
      <c r="AF29" s="8" t="s">
        <v>44</v>
      </c>
      <c r="AG29" s="8" t="s">
        <v>22</v>
      </c>
      <c r="AH29" s="8" t="s">
        <v>23</v>
      </c>
      <c r="AI29" s="8" t="s">
        <v>24</v>
      </c>
      <c r="AJ29" s="8"/>
      <c r="AK29" s="8"/>
      <c r="AL29" s="8"/>
    </row>
  </sheetData>
  <hyperlinks>
    <hyperlink ref="W2" r:id="rId1" xr:uid="{00000000-0004-0000-0000-000000000000}"/>
    <hyperlink ref="W3" r:id="rId2" xr:uid="{00000000-0004-0000-0000-000001000000}"/>
    <hyperlink ref="W4" r:id="rId3" xr:uid="{00000000-0004-0000-0000-000002000000}"/>
    <hyperlink ref="W5" r:id="rId4" xr:uid="{00000000-0004-0000-0000-000003000000}"/>
    <hyperlink ref="W6" r:id="rId5" xr:uid="{00000000-0004-0000-0000-000004000000}"/>
    <hyperlink ref="W7" r:id="rId6" xr:uid="{00000000-0004-0000-0000-000005000000}"/>
    <hyperlink ref="W8" r:id="rId7" xr:uid="{00000000-0004-0000-0000-000006000000}"/>
    <hyperlink ref="W9" r:id="rId8" xr:uid="{00000000-0004-0000-0000-000007000000}"/>
    <hyperlink ref="W10" r:id="rId9" xr:uid="{00000000-0004-0000-0000-000008000000}"/>
    <hyperlink ref="W11" r:id="rId10" xr:uid="{00000000-0004-0000-0000-000009000000}"/>
    <hyperlink ref="W12" r:id="rId11" xr:uid="{00000000-0004-0000-0000-00000A000000}"/>
    <hyperlink ref="W13" r:id="rId12" xr:uid="{00000000-0004-0000-0000-00000B000000}"/>
    <hyperlink ref="W14" r:id="rId13" xr:uid="{00000000-0004-0000-0000-00000C000000}"/>
    <hyperlink ref="W15" r:id="rId14" xr:uid="{00000000-0004-0000-0000-00000D000000}"/>
    <hyperlink ref="W16" r:id="rId15" xr:uid="{00000000-0004-0000-0000-00000E000000}"/>
    <hyperlink ref="W17" r:id="rId16" xr:uid="{00000000-0004-0000-0000-00000F000000}"/>
    <hyperlink ref="W18" r:id="rId17" xr:uid="{00000000-0004-0000-0000-000010000000}"/>
    <hyperlink ref="W19" r:id="rId18" xr:uid="{00000000-0004-0000-0000-000011000000}"/>
    <hyperlink ref="W20" r:id="rId19" xr:uid="{00000000-0004-0000-0000-000012000000}"/>
    <hyperlink ref="W21" r:id="rId20" xr:uid="{00000000-0004-0000-0000-000013000000}"/>
    <hyperlink ref="W22" r:id="rId21" xr:uid="{00000000-0004-0000-0000-000014000000}"/>
    <hyperlink ref="W23" r:id="rId22" xr:uid="{00000000-0004-0000-0000-000015000000}"/>
    <hyperlink ref="W24" r:id="rId23" xr:uid="{00000000-0004-0000-0000-000016000000}"/>
    <hyperlink ref="W25" r:id="rId24" xr:uid="{00000000-0004-0000-0000-000017000000}"/>
    <hyperlink ref="W26" r:id="rId25" xr:uid="{00000000-0004-0000-0000-000018000000}"/>
    <hyperlink ref="W27" r:id="rId26" xr:uid="{00000000-0004-0000-0000-000019000000}"/>
    <hyperlink ref="W28" r:id="rId27" xr:uid="{00000000-0004-0000-0000-00001A000000}"/>
    <hyperlink ref="W29" r:id="rId28" xr:uid="{00000000-0004-0000-0000-00001B000000}"/>
  </hyperlinks>
  <pageMargins left="0.75" right="0.75" top="1" bottom="1" header="0.5" footer="0.5"/>
  <pageSetup orientation="portrait"/>
  <headerFooter alignWithMargins="0"/>
  <tableParts count="1">
    <tablePart r:id="rId2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93A21A6C-536C-4E97-8D02-7F376555C011}"/>
</file>

<file path=customXml/itemProps2.xml><?xml version="1.0" encoding="utf-8"?>
<ds:datastoreItem xmlns:ds="http://schemas.openxmlformats.org/officeDocument/2006/customXml" ds:itemID="{2D5F5FBC-E27D-4F80-8249-1C7BCDC4F799}"/>
</file>

<file path=customXml/itemProps3.xml><?xml version="1.0" encoding="utf-8"?>
<ds:datastoreItem xmlns:ds="http://schemas.openxmlformats.org/officeDocument/2006/customXml" ds:itemID="{B5196CCE-C3B2-4A45-A413-B7FC91BA35C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Registrants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Medina, Karla [NEA]</cp:lastModifiedBy>
  <dcterms:created xsi:type="dcterms:W3CDTF">2024-01-29T15:57:51Z</dcterms:created>
  <dcterms:modified xsi:type="dcterms:W3CDTF">2024-01-29T15:57:51Z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