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12"/>
  <workbookPr/>
  <mc:AlternateContent xmlns:mc="http://schemas.openxmlformats.org/markup-compatibility/2006">
    <mc:Choice Requires="x15">
      <x15ac:absPath xmlns:x15ac="http://schemas.microsoft.com/office/spreadsheetml/2010/11/ac" url="https://neahq.sharepoint.com/sites/NationalUniServandOrganizerProgramMaterials/Shared Documents/F2F Advancing Racial Justice/"/>
    </mc:Choice>
  </mc:AlternateContent>
  <xr:revisionPtr revIDLastSave="0" documentId="11_1A3296236A8462CD5789711C7DC641631692F17E" xr6:coauthVersionLast="47" xr6:coauthVersionMax="47" xr10:uidLastSave="{00000000-0000-0000-0000-000000000000}"/>
  <bookViews>
    <workbookView xWindow="240" yWindow="120" windowWidth="14940" windowHeight="9230" xr2:uid="{00000000-000D-0000-FFFF-FFFF00000000}"/>
  </bookViews>
  <sheets>
    <sheet name="Registrants - TN Jan 2025"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9" i="2" l="1"/>
  <c r="I39" i="2"/>
  <c r="A39" i="2"/>
  <c r="J9" i="2"/>
  <c r="I9" i="2"/>
  <c r="A9" i="2"/>
  <c r="J8" i="2"/>
  <c r="I8" i="2"/>
  <c r="A8" i="2"/>
  <c r="J38" i="2"/>
  <c r="I38" i="2"/>
  <c r="A38" i="2"/>
  <c r="J37" i="2"/>
  <c r="I37" i="2"/>
  <c r="A37" i="2"/>
  <c r="J57" i="2"/>
  <c r="I57" i="2"/>
  <c r="A57" i="2"/>
  <c r="J7" i="2"/>
  <c r="I7" i="2"/>
  <c r="A7" i="2"/>
  <c r="J56" i="2"/>
  <c r="I56" i="2"/>
  <c r="A56" i="2"/>
  <c r="J36" i="2"/>
  <c r="I36" i="2"/>
  <c r="A36" i="2"/>
  <c r="J55" i="2"/>
  <c r="I55" i="2"/>
  <c r="A55" i="2"/>
  <c r="J54" i="2"/>
  <c r="I54" i="2"/>
  <c r="A54" i="2"/>
  <c r="J27" i="2"/>
  <c r="I27" i="2"/>
  <c r="A27" i="2"/>
  <c r="J26" i="2"/>
  <c r="I26" i="2"/>
  <c r="A26" i="2"/>
  <c r="J35" i="2"/>
  <c r="I35" i="2"/>
  <c r="A35" i="2"/>
  <c r="J53" i="2"/>
  <c r="I53" i="2"/>
  <c r="A53" i="2"/>
  <c r="J6" i="2"/>
  <c r="I6" i="2"/>
  <c r="A6" i="2"/>
  <c r="A34" i="2"/>
  <c r="J33" i="2"/>
  <c r="I33" i="2"/>
  <c r="A33" i="2"/>
  <c r="J25" i="2"/>
  <c r="I25" i="2"/>
  <c r="A25" i="2"/>
  <c r="J24" i="2"/>
  <c r="I24" i="2"/>
  <c r="A24" i="2"/>
  <c r="J52" i="2"/>
  <c r="I52" i="2"/>
  <c r="A52" i="2"/>
  <c r="J23" i="2"/>
  <c r="I23" i="2"/>
  <c r="A23" i="2"/>
  <c r="J32" i="2"/>
  <c r="I32" i="2"/>
  <c r="A32" i="2"/>
  <c r="J51" i="2"/>
  <c r="I51" i="2"/>
  <c r="A51" i="2"/>
  <c r="J12" i="2"/>
  <c r="I12" i="2"/>
  <c r="A12" i="2"/>
  <c r="J22" i="2"/>
  <c r="I22" i="2"/>
  <c r="A22" i="2"/>
  <c r="J13" i="2"/>
  <c r="I13" i="2"/>
  <c r="A13" i="2"/>
  <c r="J21" i="2"/>
  <c r="I21" i="2"/>
  <c r="A21" i="2"/>
  <c r="J20" i="2"/>
  <c r="I20" i="2"/>
  <c r="A20" i="2"/>
  <c r="J19" i="2"/>
  <c r="I19" i="2"/>
  <c r="A19" i="2"/>
  <c r="J50" i="2"/>
  <c r="I50" i="2"/>
  <c r="A50" i="2"/>
  <c r="J49" i="2"/>
  <c r="I49" i="2"/>
  <c r="A49" i="2"/>
  <c r="J48" i="2"/>
  <c r="I48" i="2"/>
  <c r="A48" i="2"/>
  <c r="J31" i="2"/>
  <c r="I31" i="2"/>
  <c r="A31" i="2"/>
  <c r="J18" i="2"/>
  <c r="I18" i="2"/>
  <c r="A18" i="2"/>
  <c r="J5" i="2"/>
  <c r="I5" i="2"/>
  <c r="A5" i="2"/>
  <c r="J11" i="2"/>
  <c r="I11" i="2"/>
  <c r="A11" i="2"/>
  <c r="J4" i="2"/>
  <c r="I4" i="2"/>
  <c r="A4" i="2"/>
  <c r="J17" i="2"/>
  <c r="I17" i="2"/>
  <c r="A17" i="2"/>
  <c r="J47" i="2"/>
  <c r="I47" i="2"/>
  <c r="A47" i="2"/>
  <c r="J46" i="2"/>
  <c r="I46" i="2"/>
  <c r="A46" i="2"/>
  <c r="J45" i="2"/>
  <c r="I45" i="2"/>
  <c r="A45" i="2"/>
  <c r="J3" i="2"/>
  <c r="I3" i="2"/>
  <c r="A3" i="2"/>
  <c r="J30" i="2"/>
  <c r="I30" i="2"/>
  <c r="A30" i="2"/>
  <c r="J44" i="2"/>
  <c r="I44" i="2"/>
  <c r="A44" i="2"/>
  <c r="J43" i="2"/>
  <c r="I43" i="2"/>
  <c r="A43" i="2"/>
  <c r="J42" i="2"/>
  <c r="I42" i="2"/>
  <c r="A42" i="2"/>
  <c r="J29" i="2"/>
  <c r="I29" i="2"/>
  <c r="A29" i="2"/>
  <c r="J2" i="2"/>
  <c r="I2" i="2"/>
  <c r="A2" i="2"/>
  <c r="J16" i="2"/>
  <c r="I16" i="2"/>
  <c r="A16" i="2"/>
  <c r="J28" i="2"/>
  <c r="I28" i="2"/>
  <c r="A28" i="2"/>
  <c r="J41" i="2"/>
  <c r="I41" i="2"/>
  <c r="A41" i="2"/>
  <c r="A10" i="2"/>
  <c r="J40" i="2"/>
  <c r="I40" i="2"/>
  <c r="A40" i="2"/>
  <c r="J15" i="2"/>
  <c r="I15" i="2"/>
  <c r="A15" i="2"/>
  <c r="J14" i="2"/>
  <c r="I14" i="2"/>
  <c r="A14" i="2"/>
</calcChain>
</file>

<file path=xl/sharedStrings.xml><?xml version="1.0" encoding="utf-8"?>
<sst xmlns="http://schemas.openxmlformats.org/spreadsheetml/2006/main" count="1551" uniqueCount="786">
  <si>
    <t>Last Registration Date (GMT-05:00) Eastern [US &amp; Canada]</t>
  </si>
  <si>
    <t>First Name</t>
  </si>
  <si>
    <t>Last Name</t>
  </si>
  <si>
    <t>Email Address</t>
  </si>
  <si>
    <t>NEA Affiliate</t>
  </si>
  <si>
    <t>Gender Pronouns</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</si>
  <si>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</si>
  <si>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</si>
  <si>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</si>
  <si>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</si>
  <si>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</si>
  <si>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</si>
  <si>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</si>
  <si>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</si>
  <si>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</si>
  <si>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</si>
  <si>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</si>
  <si>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</si>
  <si>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</si>
  <si>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</si>
  <si>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</si>
  <si>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</si>
  <si>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</si>
  <si>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</si>
  <si>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</si>
  <si>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</si>
  <si>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</si>
  <si>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</si>
  <si>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</si>
  <si>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</si>
  <si>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</si>
  <si>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</si>
  <si>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</si>
  <si>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</si>
  <si>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</si>
  <si>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</si>
  <si>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Shelly</t>
  </si>
  <si>
    <t>Clements</t>
  </si>
  <si>
    <t>shelly.clements@nysut.org</t>
  </si>
  <si>
    <t>New York State United Teachers</t>
  </si>
  <si>
    <t>She/Her</t>
  </si>
  <si>
    <t>Facilitators</t>
  </si>
  <si>
    <t>Yes</t>
  </si>
  <si>
    <t>Mushrooms</t>
  </si>
  <si>
    <t>My state is my employer. Reimburse my STATE</t>
  </si>
  <si>
    <t>585-978-9005</t>
  </si>
  <si>
    <t>Sheila Clements</t>
  </si>
  <si>
    <t>585-329-3247</t>
  </si>
  <si>
    <t>Clements, Shelly</t>
  </si>
  <si>
    <t>70 Sayne St.</t>
  </si>
  <si>
    <t>Rochester</t>
  </si>
  <si>
    <t>New York</t>
  </si>
  <si>
    <t>NY</t>
  </si>
  <si>
    <t>14621</t>
  </si>
  <si>
    <t>Black or African American</t>
  </si>
  <si>
    <t>Straight/Heterosexual</t>
  </si>
  <si>
    <t>Woman</t>
  </si>
  <si>
    <t>46-60</t>
  </si>
  <si>
    <t>Veteran (11+ years)</t>
  </si>
  <si>
    <t>Accepted</t>
  </si>
  <si>
    <t>Matthew</t>
  </si>
  <si>
    <t>Fargen</t>
  </si>
  <si>
    <t>mfargen@psea.org</t>
  </si>
  <si>
    <t>Pennsylvania State Education Assn</t>
  </si>
  <si>
    <t>He/Him</t>
  </si>
  <si>
    <t>I would like to room with Linda Torres with a single bed.</t>
  </si>
  <si>
    <t>N/A</t>
  </si>
  <si>
    <t>PSEA-SO</t>
  </si>
  <si>
    <t>(717)877-4511</t>
  </si>
  <si>
    <t>Linda Torres</t>
  </si>
  <si>
    <t>717-799-1881</t>
  </si>
  <si>
    <t>Fargen, Matthew</t>
  </si>
  <si>
    <t>1183 Suffolk Dr</t>
  </si>
  <si>
    <t>Lititz</t>
  </si>
  <si>
    <t>Pennsylvania</t>
  </si>
  <si>
    <t>PA</t>
  </si>
  <si>
    <t>17543</t>
  </si>
  <si>
    <t>White</t>
  </si>
  <si>
    <t>Man</t>
  </si>
  <si>
    <t>Mid career (6-10 years)</t>
  </si>
  <si>
    <t>Adia</t>
  </si>
  <si>
    <t>Hoag</t>
  </si>
  <si>
    <t>ahoag@cta.org</t>
  </si>
  <si>
    <t>California Teachers Association</t>
  </si>
  <si>
    <t>I need an extra night (Saturday) to arrive by Monday morning</t>
  </si>
  <si>
    <t>I am allergic to lobster and aspirin. I carry an epi-pen.</t>
  </si>
  <si>
    <t>4082508388</t>
  </si>
  <si>
    <t>Candace Hoag</t>
  </si>
  <si>
    <t>360-480-5635</t>
  </si>
  <si>
    <t>Hoag, Adia</t>
  </si>
  <si>
    <t>163 Main Street</t>
  </si>
  <si>
    <t>Ben Lomond</t>
  </si>
  <si>
    <t>California</t>
  </si>
  <si>
    <t>CA</t>
  </si>
  <si>
    <t>95005</t>
  </si>
  <si>
    <t>Prefer not to answer</t>
  </si>
  <si>
    <t>36-45</t>
  </si>
  <si>
    <t>Veteran (11-19 years)</t>
  </si>
  <si>
    <t>Albert</t>
  </si>
  <si>
    <t>Jones</t>
  </si>
  <si>
    <t>aljones@mseanea.org</t>
  </si>
  <si>
    <t>Maryland State Education Assn</t>
  </si>
  <si>
    <t>3017411532</t>
  </si>
  <si>
    <t>Courtland Thomas</t>
  </si>
  <si>
    <t>803-404-4041</t>
  </si>
  <si>
    <t>Jones, Albert</t>
  </si>
  <si>
    <t>600 Fairmont Drive_x000D_
#401</t>
  </si>
  <si>
    <t>600 Fairmont Drive</t>
  </si>
  <si>
    <t>Bowie</t>
  </si>
  <si>
    <t>Maryland</t>
  </si>
  <si>
    <t>MD</t>
  </si>
  <si>
    <t>20716</t>
  </si>
  <si>
    <t>Queer</t>
  </si>
  <si>
    <t>26-35</t>
  </si>
  <si>
    <t>No</t>
  </si>
  <si>
    <t>Not Applicable</t>
  </si>
  <si>
    <t>Jackie</t>
  </si>
  <si>
    <t>Parkins</t>
  </si>
  <si>
    <t>jparkins@coloradoea.org</t>
  </si>
  <si>
    <t>Colorado Education Association</t>
  </si>
  <si>
    <t>Front Range UniServ Unit</t>
  </si>
  <si>
    <t>3033450181</t>
  </si>
  <si>
    <t>Robert Ansah</t>
  </si>
  <si>
    <t>720-207-8464</t>
  </si>
  <si>
    <t>Parkins, Jackie</t>
  </si>
  <si>
    <t>1260 S Utica St_x000D_
1260 S Utica St</t>
  </si>
  <si>
    <t>1260 S Utica St</t>
  </si>
  <si>
    <t>Denver</t>
  </si>
  <si>
    <t>Colorado</t>
  </si>
  <si>
    <t>CO</t>
  </si>
  <si>
    <t>80219</t>
  </si>
  <si>
    <t>Linda</t>
  </si>
  <si>
    <t>Torres</t>
  </si>
  <si>
    <t>ltorres@psea.org</t>
  </si>
  <si>
    <t>Roommate: Matt Fargen (single bed if possible)</t>
  </si>
  <si>
    <t>7177991881</t>
  </si>
  <si>
    <t>Matt Fargen</t>
  </si>
  <si>
    <t>717-877-4511</t>
  </si>
  <si>
    <t>Torres, Linda</t>
  </si>
  <si>
    <t>1183 Suffolk Drive</t>
  </si>
  <si>
    <t>Latin(o/a/x), Hispanic, and Chican(o/a/x)</t>
  </si>
  <si>
    <t>Scott</t>
  </si>
  <si>
    <t>Warrow</t>
  </si>
  <si>
    <t>SWarrow@mea.org</t>
  </si>
  <si>
    <t>Michigan Education Association</t>
  </si>
  <si>
    <t>My local or UniServ Council is my employer. Reimburse my LOCAL or UNISERV COUNCIL</t>
  </si>
  <si>
    <t>South Oakland MEA</t>
  </si>
  <si>
    <t>Mary Blair</t>
  </si>
  <si>
    <t>MBlair@mea.org</t>
  </si>
  <si>
    <t>248-506-3245</t>
  </si>
  <si>
    <t>Susan Warrow</t>
  </si>
  <si>
    <t>248-894-5722</t>
  </si>
  <si>
    <t>Warrow, Scott</t>
  </si>
  <si>
    <t>26756 Wyoming Rd</t>
  </si>
  <si>
    <t>Huntington Woods</t>
  </si>
  <si>
    <t>Michigan</t>
  </si>
  <si>
    <t>MI</t>
  </si>
  <si>
    <t>48070</t>
  </si>
  <si>
    <t>Native American/Alaska Native</t>
  </si>
  <si>
    <t>Chad</t>
  </si>
  <si>
    <t>Willams</t>
  </si>
  <si>
    <t>cwilliams@mea.org</t>
  </si>
  <si>
    <t>Highest floor please</t>
  </si>
  <si>
    <t>2313491905</t>
  </si>
  <si>
    <t>Jackie Wirth-Williams</t>
  </si>
  <si>
    <t>231-349-9878</t>
  </si>
  <si>
    <t>Willams, Chad</t>
  </si>
  <si>
    <t>9593 E 64th St.</t>
  </si>
  <si>
    <t>Chase</t>
  </si>
  <si>
    <t>49623231</t>
  </si>
  <si>
    <t>Multiracial</t>
  </si>
  <si>
    <t>Anthony</t>
  </si>
  <si>
    <t>Brisson</t>
  </si>
  <si>
    <t>abrisson@nea.org</t>
  </si>
  <si>
    <t>National Education Association</t>
  </si>
  <si>
    <t>NEA Headquarters Staff</t>
  </si>
  <si>
    <t>I will reserve my own hotel room to be reimbursed</t>
  </si>
  <si>
    <t>860-617-9727</t>
  </si>
  <si>
    <t>Ryan Cathcart</t>
  </si>
  <si>
    <t>703-216-4246</t>
  </si>
  <si>
    <t>Brisson, Anthony</t>
  </si>
  <si>
    <t>5615 Governors Pond Cir.</t>
  </si>
  <si>
    <t>Alexandria</t>
  </si>
  <si>
    <t>Virginia</t>
  </si>
  <si>
    <t>VA</t>
  </si>
  <si>
    <t>22310</t>
  </si>
  <si>
    <t>Gay</t>
  </si>
  <si>
    <t>Ellen</t>
  </si>
  <si>
    <t>Holmes</t>
  </si>
  <si>
    <t>Eholmes@nea.org</t>
  </si>
  <si>
    <t>12076605589</t>
  </si>
  <si>
    <t>kelly A holmes</t>
  </si>
  <si>
    <t>207-660-5590</t>
  </si>
  <si>
    <t>Holmes, Ellen</t>
  </si>
  <si>
    <t>3 Canaan Rd_x000D_
2875 North Palermo Road</t>
  </si>
  <si>
    <t>3 Canaan Rd</t>
  </si>
  <si>
    <t>Pittsfield</t>
  </si>
  <si>
    <t>Maine</t>
  </si>
  <si>
    <t>ME</t>
  </si>
  <si>
    <t>04967</t>
  </si>
  <si>
    <t>Other</t>
  </si>
  <si>
    <t>Veteran (20-29 years)</t>
  </si>
  <si>
    <t>Karla</t>
  </si>
  <si>
    <t>Medina</t>
  </si>
  <si>
    <t>kmedina@nea.org</t>
  </si>
  <si>
    <t>NEA</t>
  </si>
  <si>
    <t>2024415111</t>
  </si>
  <si>
    <t>Karla Medina</t>
  </si>
  <si>
    <t>202-822-7923</t>
  </si>
  <si>
    <t>Medina, Karla</t>
  </si>
  <si>
    <t>1201 16th Street NW, Suite 310</t>
  </si>
  <si>
    <t>Washington</t>
  </si>
  <si>
    <t>District of Columbia</t>
  </si>
  <si>
    <t>DC</t>
  </si>
  <si>
    <t>20036</t>
  </si>
  <si>
    <t>Brittney</t>
  </si>
  <si>
    <t>McCarey</t>
  </si>
  <si>
    <t>williamsbrittney614@yahoo.com</t>
  </si>
  <si>
    <t>Ohio Education Association</t>
  </si>
  <si>
    <t>Nea Member</t>
  </si>
  <si>
    <t>6145300408</t>
  </si>
  <si>
    <t>Gayle Hogan</t>
  </si>
  <si>
    <t>614-772-1250</t>
  </si>
  <si>
    <t>McCarey, Brittney</t>
  </si>
  <si>
    <t>4029 Marlane Dr_x000D_
223</t>
  </si>
  <si>
    <t>4029 Marlane Dr</t>
  </si>
  <si>
    <t>Grove City</t>
  </si>
  <si>
    <t>Ohio</t>
  </si>
  <si>
    <t>OH</t>
  </si>
  <si>
    <t>43123</t>
  </si>
  <si>
    <t>Early career educator (0-5 years)</t>
  </si>
  <si>
    <t>Jessica</t>
  </si>
  <si>
    <t>Bailey</t>
  </si>
  <si>
    <t>jbailey318@gmail.com</t>
  </si>
  <si>
    <t>Virginia Education Association</t>
  </si>
  <si>
    <t>NEA Member</t>
  </si>
  <si>
    <t>Gluten, Dairy, and Soy Sensitivity</t>
  </si>
  <si>
    <t>Student Virginia Education Association-Aspiring Educators</t>
  </si>
  <si>
    <t>540-247-5890</t>
  </si>
  <si>
    <t>Chris Bailey</t>
  </si>
  <si>
    <t>540-327-2649</t>
  </si>
  <si>
    <t>Bailey, Jessica</t>
  </si>
  <si>
    <t>534 Garden Gate Drive</t>
  </si>
  <si>
    <t>Stephens City</t>
  </si>
  <si>
    <t>22655</t>
  </si>
  <si>
    <t>Asian and Pacific Islander</t>
  </si>
  <si>
    <t>Amelia</t>
  </si>
  <si>
    <t>Black</t>
  </si>
  <si>
    <t>amelia.black.nea@gmail.com</t>
  </si>
  <si>
    <t>Kansas NEA</t>
  </si>
  <si>
    <t>Latex</t>
  </si>
  <si>
    <t>17852605142</t>
  </si>
  <si>
    <t>Stephen Black</t>
  </si>
  <si>
    <t>785-230-9406</t>
  </si>
  <si>
    <t>Black, Amelia</t>
  </si>
  <si>
    <t>1816 SW 3rd st</t>
  </si>
  <si>
    <t>Topeka</t>
  </si>
  <si>
    <t>Kansas</t>
  </si>
  <si>
    <t>KS</t>
  </si>
  <si>
    <t>66606</t>
  </si>
  <si>
    <t>Anabella</t>
  </si>
  <si>
    <t>Chlada</t>
  </si>
  <si>
    <t>anabellachlada@gmail.com</t>
  </si>
  <si>
    <t>Illinois Education Association-NEA</t>
  </si>
  <si>
    <t>allergies - dairy, beef, gluten, soy, all seafood, and tomatoes</t>
  </si>
  <si>
    <t>(708) 770-9772</t>
  </si>
  <si>
    <t>Sheri Chlada</t>
  </si>
  <si>
    <t>708-903-5080</t>
  </si>
  <si>
    <t>Chlada, Anabella</t>
  </si>
  <si>
    <t>2940 Harvest Place</t>
  </si>
  <si>
    <t>Darien</t>
  </si>
  <si>
    <t>Illinois</t>
  </si>
  <si>
    <t>IL</t>
  </si>
  <si>
    <t>60561</t>
  </si>
  <si>
    <t>18-25</t>
  </si>
  <si>
    <t>Michael</t>
  </si>
  <si>
    <t>Hill</t>
  </si>
  <si>
    <t>hill.michael91@gmail.com</t>
  </si>
  <si>
    <t>Leaving early approved by Karla</t>
  </si>
  <si>
    <t>4173198967</t>
  </si>
  <si>
    <t>Samuel Smith</t>
  </si>
  <si>
    <t>660-359-8967</t>
  </si>
  <si>
    <t>Hill, Michael</t>
  </si>
  <si>
    <t>226 Lei Dr</t>
  </si>
  <si>
    <t>Palm Springs</t>
  </si>
  <si>
    <t>92264</t>
  </si>
  <si>
    <t>Danielle</t>
  </si>
  <si>
    <t>dani.young.jones@gmail.com</t>
  </si>
  <si>
    <t>ARLINGTON EDUCATION ASSOCIATION</t>
  </si>
  <si>
    <t>JUNE PRAKASH</t>
  </si>
  <si>
    <t>president.arlington@leavea.org</t>
  </si>
  <si>
    <t>13195410837</t>
  </si>
  <si>
    <t>LARRY LENTNER</t>
  </si>
  <si>
    <t>571-236-7146</t>
  </si>
  <si>
    <t>Jones, Danielle</t>
  </si>
  <si>
    <t>4091 S Four Mile Run Dr Unit 304_x000D_
UNIT 304</t>
  </si>
  <si>
    <t>4091 S Four Mile Run Dr Unit 304</t>
  </si>
  <si>
    <t>Arlington</t>
  </si>
  <si>
    <t>22204</t>
  </si>
  <si>
    <t>Bisexual</t>
  </si>
  <si>
    <t>Pamela</t>
  </si>
  <si>
    <t>Malone</t>
  </si>
  <si>
    <t>pmalone.uup@gmail.com</t>
  </si>
  <si>
    <t>Room near the elevator, please.</t>
  </si>
  <si>
    <t>Mushroom and seafood allergies.</t>
  </si>
  <si>
    <t>United University Professions</t>
  </si>
  <si>
    <t>518-428-6046</t>
  </si>
  <si>
    <t>Karen Kingsley</t>
  </si>
  <si>
    <t>585-313-7574</t>
  </si>
  <si>
    <t>Malone, Pamela</t>
  </si>
  <si>
    <t>51 Chautauqua Drive</t>
  </si>
  <si>
    <t>14623</t>
  </si>
  <si>
    <t>Elizabeth</t>
  </si>
  <si>
    <t>Marable</t>
  </si>
  <si>
    <t>marableea@gmail.com</t>
  </si>
  <si>
    <t>Tennessee Education Association</t>
  </si>
  <si>
    <t>United Education Association</t>
  </si>
  <si>
    <t>Elizabeth Marable</t>
  </si>
  <si>
    <t>+19014615603</t>
  </si>
  <si>
    <t>John Marable</t>
  </si>
  <si>
    <t>719-502-6415</t>
  </si>
  <si>
    <t>Marable, Elizabeth</t>
  </si>
  <si>
    <t>6667 Poplar Pike</t>
  </si>
  <si>
    <t>Memphis</t>
  </si>
  <si>
    <t>Tennessee</t>
  </si>
  <si>
    <t>TN</t>
  </si>
  <si>
    <t>38119</t>
  </si>
  <si>
    <t>61+</t>
  </si>
  <si>
    <t>Veteran (30-39 years)</t>
  </si>
  <si>
    <t>Sonia</t>
  </si>
  <si>
    <t>Martin Solis</t>
  </si>
  <si>
    <t>sososonia@aol.com</t>
  </si>
  <si>
    <t>(323) 791-9504</t>
  </si>
  <si>
    <t>Juan C Solis</t>
  </si>
  <si>
    <t>323-818-2712</t>
  </si>
  <si>
    <t>Martin Solis, Sonia</t>
  </si>
  <si>
    <t>465 S Downey Rd</t>
  </si>
  <si>
    <t>Los Angeles</t>
  </si>
  <si>
    <t>90063</t>
  </si>
  <si>
    <t>Julie</t>
  </si>
  <si>
    <t>McCarty</t>
  </si>
  <si>
    <t>jmccartyweta@gmail.com</t>
  </si>
  <si>
    <t>Whittier City School District</t>
  </si>
  <si>
    <t>Alexis Norman</t>
  </si>
  <si>
    <t>15624008069</t>
  </si>
  <si>
    <t>Scott McCarty</t>
  </si>
  <si>
    <t>775-400-8605</t>
  </si>
  <si>
    <t>McCarty, Julie</t>
  </si>
  <si>
    <t>4826 Bellflower Blvd. Lakewood</t>
  </si>
  <si>
    <t>Lakewood</t>
  </si>
  <si>
    <t>90713</t>
  </si>
  <si>
    <t>C. Scott</t>
  </si>
  <si>
    <t>Miller</t>
  </si>
  <si>
    <t>csmiller@pacbell.net</t>
  </si>
  <si>
    <t>Not Listed</t>
  </si>
  <si>
    <t>7142246364</t>
  </si>
  <si>
    <t>Eric Dills</t>
  </si>
  <si>
    <t>714-224-6365</t>
  </si>
  <si>
    <t>Miller, C. Scott</t>
  </si>
  <si>
    <t>17078 Mt. Lomina Court</t>
  </si>
  <si>
    <t>Fountain Valley</t>
  </si>
  <si>
    <t>92708</t>
  </si>
  <si>
    <t>Angela</t>
  </si>
  <si>
    <t>Neuroth</t>
  </si>
  <si>
    <t>angela.neuroth.501@gmail.com</t>
  </si>
  <si>
    <t>Almond allergy</t>
  </si>
  <si>
    <t>Audio</t>
  </si>
  <si>
    <t>785-230-2562</t>
  </si>
  <si>
    <t>Ashley Scholes</t>
  </si>
  <si>
    <t>785-409-3596</t>
  </si>
  <si>
    <t>Neuroth, Angela</t>
  </si>
  <si>
    <t>237 SE Arter Ave</t>
  </si>
  <si>
    <t>66607</t>
  </si>
  <si>
    <t>Carey</t>
  </si>
  <si>
    <t>Obye</t>
  </si>
  <si>
    <t>careyobye@icloud.com</t>
  </si>
  <si>
    <t>Indiana State Teachers Association</t>
  </si>
  <si>
    <t>She/They</t>
  </si>
  <si>
    <t>Other: Need printed note slides, or access to slide decks for notetaking purposes</t>
  </si>
  <si>
    <t>317-544-8267</t>
  </si>
  <si>
    <t>Keith Obye</t>
  </si>
  <si>
    <t>317-695-8839</t>
  </si>
  <si>
    <t>Obye, Carey</t>
  </si>
  <si>
    <t>7404 Frederick Drive Eas</t>
  </si>
  <si>
    <t>Indianapolis</t>
  </si>
  <si>
    <t>Indiana</t>
  </si>
  <si>
    <t>IN</t>
  </si>
  <si>
    <t>46260</t>
  </si>
  <si>
    <t>Queer, Straight/Heterosexual</t>
  </si>
  <si>
    <t>Christopher</t>
  </si>
  <si>
    <t>Quirarte</t>
  </si>
  <si>
    <t>seaquirarte@yahoo.com</t>
  </si>
  <si>
    <t>None</t>
  </si>
  <si>
    <t>anorman@whittiercity.net</t>
  </si>
  <si>
    <t>5624417206</t>
  </si>
  <si>
    <t>Sharon Quirarte</t>
  </si>
  <si>
    <t>630-452-4321</t>
  </si>
  <si>
    <t>Quirarte, Christopher</t>
  </si>
  <si>
    <t>2751 Punta Del Este Dr.</t>
  </si>
  <si>
    <t>Hacienda Heights</t>
  </si>
  <si>
    <t>91745</t>
  </si>
  <si>
    <t>Kerry</t>
  </si>
  <si>
    <t>Showers</t>
  </si>
  <si>
    <t>kerryshowers21@gmail.com</t>
  </si>
  <si>
    <t>Evansville Vanderburgh School Corporation</t>
  </si>
  <si>
    <t>Lori Young</t>
  </si>
  <si>
    <t>Lori.young71@gmail.com</t>
  </si>
  <si>
    <t>2704854347</t>
  </si>
  <si>
    <t>Conner McNeely</t>
  </si>
  <si>
    <t>317-512-0403</t>
  </si>
  <si>
    <t>Showers, Kerry</t>
  </si>
  <si>
    <t>626 Brooklyn Ave._x000D_
Apt. 6C</t>
  </si>
  <si>
    <t>626 Brooklyn Ave.</t>
  </si>
  <si>
    <t>Evansville</t>
  </si>
  <si>
    <t>47715</t>
  </si>
  <si>
    <t>Ivis</t>
  </si>
  <si>
    <t>Castillo</t>
  </si>
  <si>
    <t>iviscastillo774@gmail.com</t>
  </si>
  <si>
    <t>King Size bed</t>
  </si>
  <si>
    <t>Arlington Education Assotiation</t>
  </si>
  <si>
    <t>June Prakash</t>
  </si>
  <si>
    <t>7037318719</t>
  </si>
  <si>
    <t>Omar Castillo</t>
  </si>
  <si>
    <t>703-862-0794</t>
  </si>
  <si>
    <t>Castillo, Ivis</t>
  </si>
  <si>
    <t>5107 Dahlgreen Pl</t>
  </si>
  <si>
    <t>Burke</t>
  </si>
  <si>
    <t>22015</t>
  </si>
  <si>
    <t>Correa</t>
  </si>
  <si>
    <t>karla4peace@gmail.com</t>
  </si>
  <si>
    <t>Florida Education Association</t>
  </si>
  <si>
    <t>Allergic to peanuts and tree nuts</t>
  </si>
  <si>
    <t>Pinellas Classroom Teachers Association</t>
  </si>
  <si>
    <t>Sheryl Lane</t>
  </si>
  <si>
    <t>sheryl.lane@floridaea.org</t>
  </si>
  <si>
    <t>7272656558</t>
  </si>
  <si>
    <t>Ivette Correa</t>
  </si>
  <si>
    <t>727-466-7251</t>
  </si>
  <si>
    <t>Correa, Karla</t>
  </si>
  <si>
    <t>345 5th Ave N_x000D_
Apt 2</t>
  </si>
  <si>
    <t>345 5th Ave N</t>
  </si>
  <si>
    <t>St. Petersburg</t>
  </si>
  <si>
    <t>Florida</t>
  </si>
  <si>
    <t>FL</t>
  </si>
  <si>
    <t>33701</t>
  </si>
  <si>
    <t>Kristen</t>
  </si>
  <si>
    <t>Edmiaston</t>
  </si>
  <si>
    <t>kristen.edmiaston@evergreenps.org</t>
  </si>
  <si>
    <t>Washington Education Association</t>
  </si>
  <si>
    <t>Evergreen Education Association</t>
  </si>
  <si>
    <t>Christine Johnson</t>
  </si>
  <si>
    <t>evergreenEA@washingtonea.org</t>
  </si>
  <si>
    <t>940-367-8910</t>
  </si>
  <si>
    <t>Andrew Edmiaston</t>
  </si>
  <si>
    <t>817-279-3242</t>
  </si>
  <si>
    <t>Edmiaston, Kristen</t>
  </si>
  <si>
    <t>7805 SE Ellis St</t>
  </si>
  <si>
    <t>Portland</t>
  </si>
  <si>
    <t>Oregon</t>
  </si>
  <si>
    <t>OR</t>
  </si>
  <si>
    <t>97206</t>
  </si>
  <si>
    <t>Pansexual</t>
  </si>
  <si>
    <t>Erica</t>
  </si>
  <si>
    <t>Knox</t>
  </si>
  <si>
    <t>Erica29732@yahoo.com</t>
  </si>
  <si>
    <t>The South Carolina Education Association</t>
  </si>
  <si>
    <t>NEA member</t>
  </si>
  <si>
    <t>803-417-8360</t>
  </si>
  <si>
    <t>Brad Burris</t>
  </si>
  <si>
    <t>803-230-3002</t>
  </si>
  <si>
    <t>Knox, Erica</t>
  </si>
  <si>
    <t>2021 Belle Regal Circle</t>
  </si>
  <si>
    <t>Rock Hill</t>
  </si>
  <si>
    <t>South Carolina</t>
  </si>
  <si>
    <t>SC</t>
  </si>
  <si>
    <t>29732</t>
  </si>
  <si>
    <t>Mercado</t>
  </si>
  <si>
    <t>Almartinez@whittiercity.net</t>
  </si>
  <si>
    <t>+17143501338</t>
  </si>
  <si>
    <t>Angel Mercado</t>
  </si>
  <si>
    <t>626-298-2179</t>
  </si>
  <si>
    <t>Mercado, Alexandria</t>
  </si>
  <si>
    <t>5281 Clark Circle</t>
  </si>
  <si>
    <t>Westminster</t>
  </si>
  <si>
    <t>92683</t>
  </si>
  <si>
    <t>Emilly</t>
  </si>
  <si>
    <t>Osterling</t>
  </si>
  <si>
    <t>osterlinge@yahoo.com</t>
  </si>
  <si>
    <t>North Carolina Association of Educators</t>
  </si>
  <si>
    <t>Lakota Education Association</t>
  </si>
  <si>
    <t>15132533462</t>
  </si>
  <si>
    <t>Melissa Rigney</t>
  </si>
  <si>
    <t>984-344-4075</t>
  </si>
  <si>
    <t>Osterling, Emilly</t>
  </si>
  <si>
    <t>1406 Vandora Springs Rd</t>
  </si>
  <si>
    <t>Garner</t>
  </si>
  <si>
    <t>North Carolina</t>
  </si>
  <si>
    <t>NC</t>
  </si>
  <si>
    <t>27529</t>
  </si>
  <si>
    <t>Lesbian</t>
  </si>
  <si>
    <t>soyun</t>
  </si>
  <si>
    <t>park</t>
  </si>
  <si>
    <t>soyun@xculturalstrategies.com</t>
  </si>
  <si>
    <t>NON-Affiliate</t>
  </si>
  <si>
    <t>They/Them</t>
  </si>
  <si>
    <t>NEA MEMBER</t>
  </si>
  <si>
    <t>2025530770</t>
  </si>
  <si>
    <t>Ilyoung Park</t>
  </si>
  <si>
    <t>703-323-8534</t>
  </si>
  <si>
    <t>park, soyun</t>
  </si>
  <si>
    <t>1301 7th Street NW_x000D_
417</t>
  </si>
  <si>
    <t>1301 7th Street NW</t>
  </si>
  <si>
    <t>20001</t>
  </si>
  <si>
    <t>Angie</t>
  </si>
  <si>
    <t>Powers</t>
  </si>
  <si>
    <t>president@olathenea.org</t>
  </si>
  <si>
    <t>check in on 14th</t>
  </si>
  <si>
    <t>17852484310</t>
  </si>
  <si>
    <t>Court ALlam</t>
  </si>
  <si>
    <t>913-908-0976</t>
  </si>
  <si>
    <t>Powers, Angie</t>
  </si>
  <si>
    <t>11710 South Roundtree Street</t>
  </si>
  <si>
    <t>Olathe</t>
  </si>
  <si>
    <t>66061</t>
  </si>
  <si>
    <t>Danette</t>
  </si>
  <si>
    <t>Stokes</t>
  </si>
  <si>
    <t>Dmkstokes5@gmail.com</t>
  </si>
  <si>
    <t>NA</t>
  </si>
  <si>
    <t>Na</t>
  </si>
  <si>
    <t>19016016553</t>
  </si>
  <si>
    <t>Dylan Bledsoe</t>
  </si>
  <si>
    <t>901-672-0432</t>
  </si>
  <si>
    <t>Stokes, Danette</t>
  </si>
  <si>
    <t>5463 Fernglen St</t>
  </si>
  <si>
    <t>38141</t>
  </si>
  <si>
    <t>Alejandro</t>
  </si>
  <si>
    <t>Vogel</t>
  </si>
  <si>
    <t>avogelweta@gmail.com</t>
  </si>
  <si>
    <t>Whittier Elementary Teachers' Association</t>
  </si>
  <si>
    <t>5623552332</t>
  </si>
  <si>
    <t>Laura Vogel</t>
  </si>
  <si>
    <t>562-686-9932</t>
  </si>
  <si>
    <t>Vogel, Alejandro</t>
  </si>
  <si>
    <t>7912 Friends Ave</t>
  </si>
  <si>
    <t>Whittier</t>
  </si>
  <si>
    <t>90602</t>
  </si>
  <si>
    <t>jay</t>
  </si>
  <si>
    <t>wahi</t>
  </si>
  <si>
    <t>jay.wahi@spps.org</t>
  </si>
  <si>
    <t>Education Minnesota</t>
  </si>
  <si>
    <t>Vegetarian</t>
  </si>
  <si>
    <t>Saint Paul Federation of Educators</t>
  </si>
  <si>
    <t>Jay Wahi</t>
  </si>
  <si>
    <t>jkw1380@gmail.com</t>
  </si>
  <si>
    <t>6128760914</t>
  </si>
  <si>
    <t>Emily Christie</t>
  </si>
  <si>
    <t>317-341-0221</t>
  </si>
  <si>
    <t>wahi, jay</t>
  </si>
  <si>
    <t>814 E 35th St</t>
  </si>
  <si>
    <t>Minneapolis</t>
  </si>
  <si>
    <t>Minnesota</t>
  </si>
  <si>
    <t>MN</t>
  </si>
  <si>
    <t>55407</t>
  </si>
  <si>
    <t>Lori</t>
  </si>
  <si>
    <t>Young</t>
  </si>
  <si>
    <t>president@evansvilleta.org</t>
  </si>
  <si>
    <t>shellfish, coconut</t>
  </si>
  <si>
    <t>Evansvillte Teachers Association</t>
  </si>
  <si>
    <t>Mark Lichtenberg</t>
  </si>
  <si>
    <t>mlichtenberg@ista-in.org</t>
  </si>
  <si>
    <t>Evansville Teachers Association</t>
  </si>
  <si>
    <t>18122700398</t>
  </si>
  <si>
    <t>Cassandra Young</t>
  </si>
  <si>
    <t>812-549-0950</t>
  </si>
  <si>
    <t>Young, Lori</t>
  </si>
  <si>
    <t>7700 Wisteria Lane</t>
  </si>
  <si>
    <t>47720</t>
  </si>
  <si>
    <t>Bryan</t>
  </si>
  <si>
    <t>Bouton</t>
  </si>
  <si>
    <t>bryan.bouton@floridaea.org</t>
  </si>
  <si>
    <t>Participant</t>
  </si>
  <si>
    <t>Lee Bryant</t>
  </si>
  <si>
    <t>lee.bryant@floridaea.org</t>
  </si>
  <si>
    <t>9412680230</t>
  </si>
  <si>
    <t>813-778-8455</t>
  </si>
  <si>
    <t>Bouton, Bryan</t>
  </si>
  <si>
    <t>1360 Rosemary Road</t>
  </si>
  <si>
    <t>LARGO</t>
  </si>
  <si>
    <t>33770</t>
  </si>
  <si>
    <t>Sheila</t>
  </si>
  <si>
    <t>Buck</t>
  </si>
  <si>
    <t>sheila.buck@nysut.org</t>
  </si>
  <si>
    <t>15853291709</t>
  </si>
  <si>
    <t>John Buck</t>
  </si>
  <si>
    <t>585-993-0154</t>
  </si>
  <si>
    <t>Buck, Sheila</t>
  </si>
  <si>
    <t>2071 Harris Road</t>
  </si>
  <si>
    <t>PENFIELD</t>
  </si>
  <si>
    <t>14526</t>
  </si>
  <si>
    <t>Timothy</t>
  </si>
  <si>
    <t>Couch</t>
  </si>
  <si>
    <t>Tcouch@coloradoea.org</t>
  </si>
  <si>
    <t>Flying from the mountains flights are limited</t>
  </si>
  <si>
    <t>West central Colorado uniserve</t>
  </si>
  <si>
    <t>Amy Sue Javernick</t>
  </si>
  <si>
    <t>Asjavernickmvea@gmail.com</t>
  </si>
  <si>
    <t>2399402183</t>
  </si>
  <si>
    <t>Cleon Hodges</t>
  </si>
  <si>
    <t>239-738-4414</t>
  </si>
  <si>
    <t>Couch, Timothy</t>
  </si>
  <si>
    <t>290 E Parkview Dr</t>
  </si>
  <si>
    <t>Grand Junction</t>
  </si>
  <si>
    <t>81503</t>
  </si>
  <si>
    <t>Davis</t>
  </si>
  <si>
    <t>Ndavis@thescea.org</t>
  </si>
  <si>
    <t>8645470251</t>
  </si>
  <si>
    <t>Christie Moore</t>
  </si>
  <si>
    <t>864-547-0122</t>
  </si>
  <si>
    <t>Davis, Kristen</t>
  </si>
  <si>
    <t>406 Caledon Ct</t>
  </si>
  <si>
    <t>Greenville</t>
  </si>
  <si>
    <t>29615</t>
  </si>
  <si>
    <t>Jake</t>
  </si>
  <si>
    <t>Dominello</t>
  </si>
  <si>
    <t>jdominello@coloradoea.org</t>
  </si>
  <si>
    <t>West Central Colorado UniServ</t>
  </si>
  <si>
    <t>asjavernickmvea@gmail.com</t>
  </si>
  <si>
    <t>2032064522</t>
  </si>
  <si>
    <t>Grace Lynch</t>
  </si>
  <si>
    <t>612-834-1788</t>
  </si>
  <si>
    <t>Dominello, Jake</t>
  </si>
  <si>
    <t>947 Teller Avenue</t>
  </si>
  <si>
    <t>81501</t>
  </si>
  <si>
    <t>Joshua</t>
  </si>
  <si>
    <t>Frazier</t>
  </si>
  <si>
    <t>jfrazier@okea.org</t>
  </si>
  <si>
    <t>Oklahoma Education Association</t>
  </si>
  <si>
    <t>5804840096</t>
  </si>
  <si>
    <t>Kayla Frazier</t>
  </si>
  <si>
    <t>580-352-2510</t>
  </si>
  <si>
    <t>Frazier, Joshua</t>
  </si>
  <si>
    <t>1500 N 5th St</t>
  </si>
  <si>
    <t>Ponca City</t>
  </si>
  <si>
    <t>Oklahoma</t>
  </si>
  <si>
    <t>OK</t>
  </si>
  <si>
    <t>74601</t>
  </si>
  <si>
    <t>Katie</t>
  </si>
  <si>
    <t>Grant</t>
  </si>
  <si>
    <t>katieg@cea.org</t>
  </si>
  <si>
    <t>Connecticut Education Association</t>
  </si>
  <si>
    <t>860-539-7489</t>
  </si>
  <si>
    <t>Geoff Tancredi</t>
  </si>
  <si>
    <t>610-883-0951</t>
  </si>
  <si>
    <t>Grant, Katie</t>
  </si>
  <si>
    <t>14 Bretton Road_x000D_
Floor 3</t>
  </si>
  <si>
    <t>14 Bretton Road</t>
  </si>
  <si>
    <t>West Hartford</t>
  </si>
  <si>
    <t>Connecticut</t>
  </si>
  <si>
    <t>CT</t>
  </si>
  <si>
    <t>06119</t>
  </si>
  <si>
    <t>Straight</t>
  </si>
  <si>
    <t>Rakia</t>
  </si>
  <si>
    <t>Hardaway</t>
  </si>
  <si>
    <t>rakia.hardaway@nysut.org</t>
  </si>
  <si>
    <t>I have Asthma that is triggered by perfumes and scents.</t>
  </si>
  <si>
    <t>15856131045</t>
  </si>
  <si>
    <t>Arlene Hardaway</t>
  </si>
  <si>
    <t>585-507-6085</t>
  </si>
  <si>
    <t>Hardaway, Rakia</t>
  </si>
  <si>
    <t>157 Melrose Street</t>
  </si>
  <si>
    <t>14619</t>
  </si>
  <si>
    <t>Rose</t>
  </si>
  <si>
    <t>Lendt</t>
  </si>
  <si>
    <t>rose.lendt@edmn.org</t>
  </si>
  <si>
    <t>Allergic to fish and mayo</t>
  </si>
  <si>
    <t>(952) 250-3859</t>
  </si>
  <si>
    <t>Cody Lendt</t>
  </si>
  <si>
    <t>320-221-0043</t>
  </si>
  <si>
    <t>Lendt, Rose</t>
  </si>
  <si>
    <t>262 Tradewind Ave</t>
  </si>
  <si>
    <t>Sartell</t>
  </si>
  <si>
    <t>56377</t>
  </si>
  <si>
    <t>Sonya</t>
  </si>
  <si>
    <t>Lowe</t>
  </si>
  <si>
    <t>Sonyalowe@cta.org</t>
  </si>
  <si>
    <t>Jasmine Wan</t>
  </si>
  <si>
    <t>Jwan@cta.org</t>
  </si>
  <si>
    <t>5622736106</t>
  </si>
  <si>
    <t>Luisa Lowe</t>
  </si>
  <si>
    <t>323-823-8338</t>
  </si>
  <si>
    <t>Lowe, Sonya</t>
  </si>
  <si>
    <t>2825 S Pacific Ave</t>
  </si>
  <si>
    <t>San Pedro</t>
  </si>
  <si>
    <t>90731</t>
  </si>
  <si>
    <t>Alexander</t>
  </si>
  <si>
    <t>Lucini</t>
  </si>
  <si>
    <t>alucini@neari.org</t>
  </si>
  <si>
    <t>NEA-Rhode Island</t>
  </si>
  <si>
    <t>non-smoking</t>
  </si>
  <si>
    <t>Coconut</t>
  </si>
  <si>
    <t>401-895-7475</t>
  </si>
  <si>
    <t>Danielle Lucini</t>
  </si>
  <si>
    <t>508-525-0226</t>
  </si>
  <si>
    <t>Lucini, Alexander</t>
  </si>
  <si>
    <t>3 Roma Ave.</t>
  </si>
  <si>
    <t>Johnston</t>
  </si>
  <si>
    <t>Rhode Island</t>
  </si>
  <si>
    <t>RI</t>
  </si>
  <si>
    <t>02919</t>
  </si>
  <si>
    <t>Amanda</t>
  </si>
  <si>
    <t>MENAS</t>
  </si>
  <si>
    <t>amenas@mseanea.org</t>
  </si>
  <si>
    <t>I will be arriving the morning of the 14th - this was not an option to select above.</t>
  </si>
  <si>
    <t>Teachers Association of Anne Arundel County</t>
  </si>
  <si>
    <t>Debbie Lanham</t>
  </si>
  <si>
    <t>dlanham@mseanea.org</t>
  </si>
  <si>
    <t>4439940509</t>
  </si>
  <si>
    <t>Lyla Maisto</t>
  </si>
  <si>
    <t>301-385-5957</t>
  </si>
  <si>
    <t>MENAS, Amanda</t>
  </si>
  <si>
    <t>314 Carroll Street NW_x000D_
409</t>
  </si>
  <si>
    <t>314 Carroll Street NW</t>
  </si>
  <si>
    <t>20012</t>
  </si>
  <si>
    <t>Kayla</t>
  </si>
  <si>
    <t>Moore</t>
  </si>
  <si>
    <t>kmoore@mseanea.org</t>
  </si>
  <si>
    <t>4437587820</t>
  </si>
  <si>
    <t>Sherri Hayes</t>
  </si>
  <si>
    <t>202-538-7028</t>
  </si>
  <si>
    <t>Moore, Kayla</t>
  </si>
  <si>
    <t>7809 Marwood Drive</t>
  </si>
  <si>
    <t>Clinton</t>
  </si>
  <si>
    <t>20735</t>
  </si>
  <si>
    <t>Maribel</t>
  </si>
  <si>
    <t>Peebles</t>
  </si>
  <si>
    <t>mpeebles@whittiercity.net</t>
  </si>
  <si>
    <t>Whittier City</t>
  </si>
  <si>
    <t>562-445-6994</t>
  </si>
  <si>
    <t>Enrique Ochoa</t>
  </si>
  <si>
    <t>562-413-2801</t>
  </si>
  <si>
    <t>Peebles, Maribel</t>
  </si>
  <si>
    <t>15960 El Soneto Dr</t>
  </si>
  <si>
    <t>90603</t>
  </si>
  <si>
    <t>Sieck</t>
  </si>
  <si>
    <t>linda.sieck@knea.org</t>
  </si>
  <si>
    <t>Ad Astra Uniserv</t>
  </si>
  <si>
    <t>913-232-6111</t>
  </si>
  <si>
    <t>David Sieck</t>
  </si>
  <si>
    <t>913-488-2359</t>
  </si>
  <si>
    <t>Sieck, Linda</t>
  </si>
  <si>
    <t>5901 W. 89th Terrace</t>
  </si>
  <si>
    <t>Overland Park</t>
  </si>
  <si>
    <t>66207</t>
  </si>
  <si>
    <t>Yolanda</t>
  </si>
  <si>
    <t>Smith</t>
  </si>
  <si>
    <t>ysmith@ista-in.org</t>
  </si>
  <si>
    <t>Asthma (inhaler will be carried)</t>
  </si>
  <si>
    <t>Warren Education Association</t>
  </si>
  <si>
    <t>317.490.7974</t>
  </si>
  <si>
    <t>Dax Gonzalez</t>
  </si>
  <si>
    <t>317-670-3581</t>
  </si>
  <si>
    <t>Smith, Yolanda</t>
  </si>
  <si>
    <t>512 Aberdeen Street</t>
  </si>
  <si>
    <t>Carmel</t>
  </si>
  <si>
    <t>46032</t>
  </si>
  <si>
    <t>Rita</t>
  </si>
  <si>
    <t>Taylor</t>
  </si>
  <si>
    <t>Rtaylor@ista-in.org</t>
  </si>
  <si>
    <t>***severe fruit allergy***</t>
  </si>
  <si>
    <t>8124997625</t>
  </si>
  <si>
    <t>Daneilya Austin</t>
  </si>
  <si>
    <t>812-646-1898</t>
  </si>
  <si>
    <t>Taylor, Rita</t>
  </si>
  <si>
    <t>2831 Sandee Acres Court</t>
  </si>
  <si>
    <t>47714</t>
  </si>
  <si>
    <t>Visual</t>
  </si>
  <si>
    <t>Brian</t>
  </si>
  <si>
    <t>Triplett</t>
  </si>
  <si>
    <t>brian.triplett@edmn.org</t>
  </si>
  <si>
    <t>612-619-7965</t>
  </si>
  <si>
    <t>Kevin Triplett</t>
  </si>
  <si>
    <t>763-291-5664</t>
  </si>
  <si>
    <t>Triplett, Brian</t>
  </si>
  <si>
    <t>1282 Highland Ln</t>
  </si>
  <si>
    <t>Jordan</t>
  </si>
  <si>
    <t>55352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</si>
</sst>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6">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
      <u/>
      <sz val="10"/>
      <color theme="10"/>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1" fillId="0" borderId="1" xfId="0" applyFont="1" applyBorder="1" applyAlignment="1">
      <alignment vertical="center"/>
    </xf>
    <xf numFmtId="22" fontId="2" fillId="0" borderId="0" xfId="0" applyNumberFormat="1" applyFont="1"/>
    <xf numFmtId="49" fontId="2" fillId="0" borderId="0" xfId="0" applyNumberFormat="1" applyFont="1"/>
    <xf numFmtId="14" fontId="2" fillId="0" borderId="0" xfId="0" applyNumberFormat="1" applyFont="1"/>
    <xf numFmtId="49" fontId="3" fillId="0" borderId="0" xfId="0" applyNumberFormat="1" applyFont="1"/>
    <xf numFmtId="22" fontId="2" fillId="2" borderId="0" xfId="0" applyNumberFormat="1" applyFont="1" applyFill="1"/>
    <xf numFmtId="49" fontId="2" fillId="2" borderId="0" xfId="0" applyNumberFormat="1" applyFont="1" applyFill="1"/>
    <xf numFmtId="14" fontId="2" fillId="2" borderId="0" xfId="0" applyNumberFormat="1" applyFont="1" applyFill="1"/>
    <xf numFmtId="49" fontId="3" fillId="2" borderId="0" xfId="0" applyNumberFormat="1" applyFont="1" applyFill="1"/>
    <xf numFmtId="49" fontId="2" fillId="2" borderId="0" xfId="0" quotePrefix="1" applyNumberFormat="1" applyFont="1" applyFill="1"/>
    <xf numFmtId="49" fontId="5" fillId="0" borderId="0" xfId="6" applyNumberFormat="1" applyAlignment="1"/>
    <xf numFmtId="49" fontId="5" fillId="2" borderId="0" xfId="6" applyNumberFormat="1" applyFill="1" applyAlignment="1"/>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38">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J57" totalsRowShown="0" headerRowDxfId="37" dataDxfId="36">
  <autoFilter ref="A1:AJ57" xr:uid="{00000000-0009-0000-0100-000001000000}"/>
  <sortState xmlns:xlrd2="http://schemas.microsoft.com/office/spreadsheetml/2017/richdata2" ref="A2:AJ57">
    <sortCondition ref="G1:G57"/>
  </sortState>
  <tableColumns count="36">
    <tableColumn id="1" xr3:uid="{00000000-0010-0000-0000-000001000000}" name="Last Registration Date (GMT-05:00) Eastern [US &amp; Canada]" dataDxfId="35"/>
    <tableColumn id="2" xr3:uid="{00000000-0010-0000-0000-000002000000}" name="First Name" dataDxfId="34"/>
    <tableColumn id="3" xr3:uid="{00000000-0010-0000-0000-000003000000}" name="Last Name" dataDxfId="33"/>
    <tableColumn id="4" xr3:uid="{00000000-0010-0000-0000-000004000000}" name="Email Address" dataDxfId="32"/>
    <tableColumn id="5" xr3:uid="{00000000-0010-0000-0000-000005000000}" name="NEA Affiliate" dataDxfId="31"/>
    <tableColumn id="6" xr3:uid="{00000000-0010-0000-0000-000006000000}" name="Gender Pronouns" dataDxfId="30"/>
    <tableColumn id="7" xr3:uid="{00000000-0010-0000-0000-000007000000}" name="Registration Type" dataDxfId="29"/>
    <tableColumn id="8" xr3:uid="{00000000-0010-0000-0000-000008000000}" name="Do you need a hotel room?" dataDxfId="28"/>
    <tableColumn id="9" xr3:uid="{00000000-0010-0000-0000-000009000000}" name="Check-In Date" dataDxfId="27"/>
    <tableColumn id="10" xr3:uid="{00000000-0010-0000-0000-00000A000000}" name="Check-Out Date" dataDxfId="26"/>
    <tableColumn id="11" xr3:uid="{00000000-0010-0000-0000-00000B000000}" name="Hotel Comments:" dataDxfId="25"/>
    <tableColumn id="12" xr3:uid="{00000000-0010-0000-0000-00000C000000}" name="Dietary Restrictions/Allergies " dataDxfId="24"/>
    <tableColumn id="13" xr3:uid="{00000000-0010-0000-0000-00000D000000}" name="Pursuant to the Americans with Disabilities Act, do you require specific aids or services?" dataDxfId="23"/>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2"/>
    <tableColumn id="15" xr3:uid="{00000000-0010-0000-0000-00000F000000}" name="Full employer name (local association or UniServ Council no abbreviations):" dataDxfId="21"/>
    <tableColumn id="16" xr3:uid="{00000000-0010-0000-0000-000010000000}" name="Employer contact first and last name (person to contact if we need a W9):" dataDxfId="20"/>
    <tableColumn id="17" xr3:uid="{00000000-0010-0000-0000-000011000000}" name="Employer contact email address (email to contact if we need a W9):" dataDxfId="19"/>
    <tableColumn id="18" xr3:uid="{00000000-0010-0000-0000-000012000000}" name="Local Association (Not Listed)" dataDxfId="18"/>
    <tableColumn id="19" xr3:uid="{00000000-0010-0000-0000-000013000000}" name="Mobile Phone Number" dataDxfId="17"/>
    <tableColumn id="20" xr3:uid="{00000000-0010-0000-0000-000014000000}" name="Emergency Contact Name" dataDxfId="16"/>
    <tableColumn id="21" xr3:uid="{00000000-0010-0000-0000-000015000000}" name="Emergency Contact Cell Phone" dataDxfId="15"/>
    <tableColumn id="22" xr3:uid="{00000000-0010-0000-0000-000016000000}" name="Full Name" dataDxfId="14"/>
    <tableColumn id="23" xr3:uid="{00000000-0010-0000-0000-000017000000}" name="Home Address" dataDxfId="13"/>
    <tableColumn id="24" xr3:uid="{00000000-0010-0000-0000-000018000000}" name="Home Address 1" dataDxfId="12"/>
    <tableColumn id="25" xr3:uid="{00000000-0010-0000-0000-000019000000}" name="Home City" dataDxfId="11"/>
    <tableColumn id="26" xr3:uid="{00000000-0010-0000-0000-00001A000000}" name="Home State/Prov." dataDxfId="10"/>
    <tableColumn id="27" xr3:uid="{00000000-0010-0000-0000-00001B000000}" name="Home State/Prov. Code" dataDxfId="9"/>
    <tableColumn id="28" xr3:uid="{00000000-0010-0000-0000-00001C000000}" name="Home ZIP/Postal Code" dataDxfId="8"/>
    <tableColumn id="29" xr3:uid="{00000000-0010-0000-0000-00001D000000}" name="What is your Race/Ethnicity?" dataDxfId="7"/>
    <tableColumn id="30" xr3:uid="{00000000-0010-0000-0000-00001E000000}" name="What is your sexual orientation?" dataDxfId="6"/>
    <tableColumn id="31" xr3:uid="{00000000-0010-0000-0000-00001F000000}" name="Please select your gender identity" dataDxfId="5"/>
    <tableColumn id="32" xr3:uid="{00000000-0010-0000-0000-000020000000}" name="What is your age range?" dataDxfId="4"/>
    <tableColumn id="33" xr3:uid="{00000000-0010-0000-0000-000021000000}" name="What is your career experience?" dataDxfId="3"/>
    <tableColumn id="34" xr3:uid="{00000000-0010-0000-0000-000022000000}" name="Invitee Status" dataDxfId="2"/>
    <tableColumn id="35" xr3:uid="{00000000-0010-0000-0000-000023000000}" name="Do you have dietary restrictions?" dataDxfId="1"/>
    <tableColumn id="36" xr3:uid="{00000000-0010-0000-0000-000024000000}" name="Pursuant to the ADA do you require specific aid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c2ff2e50-1705-4105-bcaa-6919702a5edb&amp;inviteestub=40c80b8f-9a2d-4f2e-8dbd-407a1d7d547e" TargetMode="External"/><Relationship Id="rId18" Type="http://schemas.openxmlformats.org/officeDocument/2006/relationships/hyperlink" Target="https://app.cvent.com/subscribers/events2/Invitee/InviteeDetails?evtstub=c2ff2e50-1705-4105-bcaa-6919702a5edb&amp;inviteestub=563ed4a2-9dcb-41a1-b733-b6c2bb83571c" TargetMode="External"/><Relationship Id="rId26" Type="http://schemas.openxmlformats.org/officeDocument/2006/relationships/hyperlink" Target="https://app.cvent.com/subscribers/events2/Invitee/InviteeDetails?evtstub=c2ff2e50-1705-4105-bcaa-6919702a5edb&amp;inviteestub=247a7aee-b1fd-447c-bf07-2012a725f427" TargetMode="External"/><Relationship Id="rId39" Type="http://schemas.openxmlformats.org/officeDocument/2006/relationships/hyperlink" Target="https://app.cvent.com/subscribers/events2/Invitee/InviteeDetails?evtstub=c2ff2e50-1705-4105-bcaa-6919702a5edb&amp;inviteestub=30215b42-3923-428d-8a95-0b512eee5ab2" TargetMode="External"/><Relationship Id="rId21" Type="http://schemas.openxmlformats.org/officeDocument/2006/relationships/hyperlink" Target="https://app.cvent.com/subscribers/events2/Invitee/InviteeDetails?evtstub=c2ff2e50-1705-4105-bcaa-6919702a5edb&amp;inviteestub=60c5f14d-55a7-46d6-b09b-f0d4f8f93799" TargetMode="External"/><Relationship Id="rId34" Type="http://schemas.openxmlformats.org/officeDocument/2006/relationships/hyperlink" Target="https://app.cvent.com/subscribers/events2/Invitee/InviteeDetails?evtstub=c2ff2e50-1705-4105-bcaa-6919702a5edb&amp;inviteestub=89ab39d4-9ecb-45f5-b3c3-b91e51a8b9fa" TargetMode="External"/><Relationship Id="rId42" Type="http://schemas.openxmlformats.org/officeDocument/2006/relationships/hyperlink" Target="https://app.cvent.com/subscribers/events2/Invitee/InviteeDetails?evtstub=c2ff2e50-1705-4105-bcaa-6919702a5edb&amp;inviteestub=03d93498-156e-46dc-9cfb-447a580fc9ea" TargetMode="External"/><Relationship Id="rId47" Type="http://schemas.openxmlformats.org/officeDocument/2006/relationships/hyperlink" Target="https://app.cvent.com/subscribers/events2/Invitee/InviteeDetails?evtstub=c2ff2e50-1705-4105-bcaa-6919702a5edb&amp;inviteestub=d2961955-7add-42e5-96e0-57c3c6787955" TargetMode="External"/><Relationship Id="rId50" Type="http://schemas.openxmlformats.org/officeDocument/2006/relationships/hyperlink" Target="https://app.cvent.com/subscribers/events2/Invitee/InviteeDetails?evtstub=c2ff2e50-1705-4105-bcaa-6919702a5edb&amp;inviteestub=06d1ef0b-7417-4d9d-8ac4-a172a2e8d00d" TargetMode="External"/><Relationship Id="rId55" Type="http://schemas.openxmlformats.org/officeDocument/2006/relationships/hyperlink" Target="https://app.cvent.com/subscribers/events2/Invitee/InviteeDetails?evtstub=c2ff2e50-1705-4105-bcaa-6919702a5edb&amp;inviteestub=9956f29a-1d0c-4124-9da2-10fbd45b2f61" TargetMode="External"/><Relationship Id="rId7" Type="http://schemas.openxmlformats.org/officeDocument/2006/relationships/hyperlink" Target="https://app.cvent.com/subscribers/events2/Invitee/InviteeDetails?evtstub=c2ff2e50-1705-4105-bcaa-6919702a5edb&amp;inviteestub=d065925d-014b-47a8-817d-f15bc2d2e2c8" TargetMode="External"/><Relationship Id="rId2" Type="http://schemas.openxmlformats.org/officeDocument/2006/relationships/hyperlink" Target="https://app.cvent.com/subscribers/events2/Invitee/InviteeDetails?evtstub=c2ff2e50-1705-4105-bcaa-6919702a5edb&amp;inviteestub=664c80ce-652a-4865-83e1-4a11f2930da0" TargetMode="External"/><Relationship Id="rId16" Type="http://schemas.openxmlformats.org/officeDocument/2006/relationships/hyperlink" Target="https://app.cvent.com/subscribers/events2/Invitee/InviteeDetails?evtstub=c2ff2e50-1705-4105-bcaa-6919702a5edb&amp;inviteestub=8988945b-008d-40e7-9656-9be28dd48c07" TargetMode="External"/><Relationship Id="rId29" Type="http://schemas.openxmlformats.org/officeDocument/2006/relationships/hyperlink" Target="https://app.cvent.com/subscribers/events2/Invitee/InviteeDetails?evtstub=c2ff2e50-1705-4105-bcaa-6919702a5edb&amp;inviteestub=dcab192f-87f3-4f32-ab8b-8e71d1c6b347" TargetMode="External"/><Relationship Id="rId11" Type="http://schemas.openxmlformats.org/officeDocument/2006/relationships/hyperlink" Target="https://app.cvent.com/subscribers/events2/Invitee/InviteeDetails?evtstub=c2ff2e50-1705-4105-bcaa-6919702a5edb&amp;inviteestub=cac23c4d-0556-44b6-8d7a-082e18238f35" TargetMode="External"/><Relationship Id="rId24" Type="http://schemas.openxmlformats.org/officeDocument/2006/relationships/hyperlink" Target="https://app.cvent.com/subscribers/events2/Invitee/InviteeDetails?evtstub=c2ff2e50-1705-4105-bcaa-6919702a5edb&amp;inviteestub=85e20bbf-3dc7-4d75-853a-1607f8c267e6" TargetMode="External"/><Relationship Id="rId32" Type="http://schemas.openxmlformats.org/officeDocument/2006/relationships/hyperlink" Target="https://app.cvent.com/subscribers/events2/Invitee/InviteeDetails?evtstub=c2ff2e50-1705-4105-bcaa-6919702a5edb&amp;inviteestub=208e6643-d441-4769-926a-2ffe35442f7b" TargetMode="External"/><Relationship Id="rId37" Type="http://schemas.openxmlformats.org/officeDocument/2006/relationships/hyperlink" Target="https://app.cvent.com/subscribers/events2/Invitee/InviteeDetails?evtstub=c2ff2e50-1705-4105-bcaa-6919702a5edb&amp;inviteestub=e6509462-06a7-4927-8b68-ea2c64a10625" TargetMode="External"/><Relationship Id="rId40" Type="http://schemas.openxmlformats.org/officeDocument/2006/relationships/hyperlink" Target="https://app.cvent.com/subscribers/events2/Invitee/InviteeDetails?evtstub=c2ff2e50-1705-4105-bcaa-6919702a5edb&amp;inviteestub=6de58a0d-6795-4d85-941a-df03473eac99" TargetMode="External"/><Relationship Id="rId45" Type="http://schemas.openxmlformats.org/officeDocument/2006/relationships/hyperlink" Target="https://app.cvent.com/subscribers/events2/Invitee/InviteeDetails?evtstub=c2ff2e50-1705-4105-bcaa-6919702a5edb&amp;inviteestub=e5798d12-1a45-4553-8a0c-5e32167ddd44" TargetMode="External"/><Relationship Id="rId53" Type="http://schemas.openxmlformats.org/officeDocument/2006/relationships/hyperlink" Target="https://app.cvent.com/subscribers/events2/Invitee/InviteeDetails?evtstub=c2ff2e50-1705-4105-bcaa-6919702a5edb&amp;inviteestub=cff28e84-77f4-4245-8f80-f0d1cb6b5fa3" TargetMode="External"/><Relationship Id="rId58" Type="http://schemas.openxmlformats.org/officeDocument/2006/relationships/hyperlink" Target="mailto:jdominello@coloradoea.org" TargetMode="External"/><Relationship Id="rId5" Type="http://schemas.openxmlformats.org/officeDocument/2006/relationships/hyperlink" Target="https://app.cvent.com/subscribers/events2/Invitee/InviteeDetails?evtstub=c2ff2e50-1705-4105-bcaa-6919702a5edb&amp;inviteestub=f61f6cdc-28e8-4df4-b55c-4411647cc80a" TargetMode="External"/><Relationship Id="rId19" Type="http://schemas.openxmlformats.org/officeDocument/2006/relationships/hyperlink" Target="https://app.cvent.com/subscribers/events2/Invitee/InviteeDetails?evtstub=c2ff2e50-1705-4105-bcaa-6919702a5edb&amp;inviteestub=0e35bc66-7211-4ad7-b78c-e448a260123d" TargetMode="External"/><Relationship Id="rId4" Type="http://schemas.openxmlformats.org/officeDocument/2006/relationships/hyperlink" Target="https://app.cvent.com/subscribers/events2/Invitee/InviteeDetails?evtstub=c2ff2e50-1705-4105-bcaa-6919702a5edb&amp;inviteestub=0db0363a-7704-4f72-bb41-459e8abe2079" TargetMode="External"/><Relationship Id="rId9" Type="http://schemas.openxmlformats.org/officeDocument/2006/relationships/hyperlink" Target="https://app.cvent.com/subscribers/events2/Invitee/InviteeDetails?evtstub=c2ff2e50-1705-4105-bcaa-6919702a5edb&amp;inviteestub=6b21bf67-2f3a-49b6-a4af-56e50f6f7cd1" TargetMode="External"/><Relationship Id="rId14" Type="http://schemas.openxmlformats.org/officeDocument/2006/relationships/hyperlink" Target="https://app.cvent.com/subscribers/events2/Invitee/InviteeDetails?evtstub=c2ff2e50-1705-4105-bcaa-6919702a5edb&amp;inviteestub=d7d32551-cfac-4b72-8f7c-9a14894a9349" TargetMode="External"/><Relationship Id="rId22" Type="http://schemas.openxmlformats.org/officeDocument/2006/relationships/hyperlink" Target="https://app.cvent.com/subscribers/events2/Invitee/InviteeDetails?evtstub=c2ff2e50-1705-4105-bcaa-6919702a5edb&amp;inviteestub=0b5ff1a5-b9a2-4891-a8c8-854df5a37c49" TargetMode="External"/><Relationship Id="rId27" Type="http://schemas.openxmlformats.org/officeDocument/2006/relationships/hyperlink" Target="https://app.cvent.com/subscribers/events2/Invitee/InviteeDetails?evtstub=c2ff2e50-1705-4105-bcaa-6919702a5edb&amp;inviteestub=a16a8d8b-bc22-492b-9d29-2d67b46b447d" TargetMode="External"/><Relationship Id="rId30" Type="http://schemas.openxmlformats.org/officeDocument/2006/relationships/hyperlink" Target="https://app.cvent.com/subscribers/events2/Invitee/InviteeDetails?evtstub=c2ff2e50-1705-4105-bcaa-6919702a5edb&amp;inviteestub=ce3d39c3-03b2-41b5-82c0-edf27f88beeb" TargetMode="External"/><Relationship Id="rId35" Type="http://schemas.openxmlformats.org/officeDocument/2006/relationships/hyperlink" Target="https://app.cvent.com/subscribers/events2/Invitee/InviteeDetails?evtstub=c2ff2e50-1705-4105-bcaa-6919702a5edb&amp;inviteestub=f0e46d0e-c602-4cde-8b3d-5d414f351e81" TargetMode="External"/><Relationship Id="rId43" Type="http://schemas.openxmlformats.org/officeDocument/2006/relationships/hyperlink" Target="https://app.cvent.com/subscribers/events2/Invitee/InviteeDetails?evtstub=c2ff2e50-1705-4105-bcaa-6919702a5edb&amp;inviteestub=804c997f-3099-48e9-93a6-f739918ddd92" TargetMode="External"/><Relationship Id="rId48" Type="http://schemas.openxmlformats.org/officeDocument/2006/relationships/hyperlink" Target="https://app.cvent.com/subscribers/events2/Invitee/InviteeDetails?evtstub=c2ff2e50-1705-4105-bcaa-6919702a5edb&amp;inviteestub=92924122-1d89-47c2-ad6b-d280147acf9f" TargetMode="External"/><Relationship Id="rId56" Type="http://schemas.openxmlformats.org/officeDocument/2006/relationships/hyperlink" Target="https://app.cvent.com/subscribers/events2/Invitee/InviteeDetails?evtstub=c2ff2e50-1705-4105-bcaa-6919702a5edb&amp;inviteestub=b6b22fdd-179d-40c3-8987-eb50248ace1e" TargetMode="External"/><Relationship Id="rId8" Type="http://schemas.openxmlformats.org/officeDocument/2006/relationships/hyperlink" Target="https://app.cvent.com/subscribers/events2/Invitee/InviteeDetails?evtstub=c2ff2e50-1705-4105-bcaa-6919702a5edb&amp;inviteestub=05163d2d-28ca-441a-a28f-e69d12428c2f" TargetMode="External"/><Relationship Id="rId51" Type="http://schemas.openxmlformats.org/officeDocument/2006/relationships/hyperlink" Target="https://app.cvent.com/subscribers/events2/Invitee/InviteeDetails?evtstub=c2ff2e50-1705-4105-bcaa-6919702a5edb&amp;inviteestub=ac9dd63d-6186-4f37-8dbc-c785c3b1c44c" TargetMode="External"/><Relationship Id="rId3" Type="http://schemas.openxmlformats.org/officeDocument/2006/relationships/hyperlink" Target="https://app.cvent.com/subscribers/events2/Invitee/InviteeDetails?evtstub=c2ff2e50-1705-4105-bcaa-6919702a5edb&amp;inviteestub=6f2048ed-c042-4fc8-b8ae-3f9bb3af1fe7" TargetMode="External"/><Relationship Id="rId12" Type="http://schemas.openxmlformats.org/officeDocument/2006/relationships/hyperlink" Target="https://app.cvent.com/subscribers/events2/Invitee/InviteeDetails?evtstub=c2ff2e50-1705-4105-bcaa-6919702a5edb&amp;inviteestub=07d50533-dd7f-4ab9-82e5-46bcc77291e2" TargetMode="External"/><Relationship Id="rId17" Type="http://schemas.openxmlformats.org/officeDocument/2006/relationships/hyperlink" Target="https://app.cvent.com/subscribers/events2/Invitee/InviteeDetails?evtstub=c2ff2e50-1705-4105-bcaa-6919702a5edb&amp;inviteestub=5c2a6ad0-dceb-4980-b3a9-c0d219832ed4" TargetMode="External"/><Relationship Id="rId25" Type="http://schemas.openxmlformats.org/officeDocument/2006/relationships/hyperlink" Target="https://app.cvent.com/subscribers/events2/Invitee/InviteeDetails?evtstub=c2ff2e50-1705-4105-bcaa-6919702a5edb&amp;inviteestub=307b0467-c2f1-4a67-bf3b-c75754429d68" TargetMode="External"/><Relationship Id="rId33" Type="http://schemas.openxmlformats.org/officeDocument/2006/relationships/hyperlink" Target="https://app.cvent.com/subscribers/events2/Invitee/InviteeDetails?evtstub=c2ff2e50-1705-4105-bcaa-6919702a5edb&amp;inviteestub=0956e7e5-a152-47ef-818c-c56f69cec048" TargetMode="External"/><Relationship Id="rId38" Type="http://schemas.openxmlformats.org/officeDocument/2006/relationships/hyperlink" Target="https://app.cvent.com/subscribers/events2/Invitee/InviteeDetails?evtstub=c2ff2e50-1705-4105-bcaa-6919702a5edb&amp;inviteestub=8e9eb95b-ff31-49a6-8109-bf40fbe3ff3f" TargetMode="External"/><Relationship Id="rId46" Type="http://schemas.openxmlformats.org/officeDocument/2006/relationships/hyperlink" Target="https://app.cvent.com/subscribers/events2/Invitee/InviteeDetails?evtstub=c2ff2e50-1705-4105-bcaa-6919702a5edb&amp;inviteestub=245ee195-b3df-4245-98eb-248f48a8aac7" TargetMode="External"/><Relationship Id="rId59" Type="http://schemas.openxmlformats.org/officeDocument/2006/relationships/table" Target="../tables/table1.xml"/><Relationship Id="rId20" Type="http://schemas.openxmlformats.org/officeDocument/2006/relationships/hyperlink" Target="https://app.cvent.com/subscribers/events2/Invitee/InviteeDetails?evtstub=c2ff2e50-1705-4105-bcaa-6919702a5edb&amp;inviteestub=a403d921-4874-450d-b389-52f7b63932c8" TargetMode="External"/><Relationship Id="rId41" Type="http://schemas.openxmlformats.org/officeDocument/2006/relationships/hyperlink" Target="https://app.cvent.com/subscribers/events2/Invitee/InviteeDetails?evtstub=c2ff2e50-1705-4105-bcaa-6919702a5edb&amp;inviteestub=89f76b44-7f4f-43d1-8f41-afd682ca4b44" TargetMode="External"/><Relationship Id="rId54" Type="http://schemas.openxmlformats.org/officeDocument/2006/relationships/hyperlink" Target="https://app.cvent.com/subscribers/events2/Invitee/InviteeDetails?evtstub=c2ff2e50-1705-4105-bcaa-6919702a5edb&amp;inviteestub=2df667c1-fe26-45c2-8f7d-58a3c0795e3e" TargetMode="External"/><Relationship Id="rId1" Type="http://schemas.openxmlformats.org/officeDocument/2006/relationships/hyperlink" Target="https://app.cvent.com/subscribers/events2/Invitee/InviteeDetails?evtstub=c2ff2e50-1705-4105-bcaa-6919702a5edb&amp;inviteestub=668592f5-ad48-46eb-bc46-dcfb0d2ae325" TargetMode="External"/><Relationship Id="rId6" Type="http://schemas.openxmlformats.org/officeDocument/2006/relationships/hyperlink" Target="https://app.cvent.com/subscribers/events2/Invitee/InviteeDetails?evtstub=c2ff2e50-1705-4105-bcaa-6919702a5edb&amp;inviteestub=f5462cf2-9e9a-4742-941d-a48c18fb7361" TargetMode="External"/><Relationship Id="rId15" Type="http://schemas.openxmlformats.org/officeDocument/2006/relationships/hyperlink" Target="https://app.cvent.com/subscribers/events2/Invitee/InviteeDetails?evtstub=c2ff2e50-1705-4105-bcaa-6919702a5edb&amp;inviteestub=b9154ac3-fb14-4058-b3c8-6bc32c7ff310" TargetMode="External"/><Relationship Id="rId23" Type="http://schemas.openxmlformats.org/officeDocument/2006/relationships/hyperlink" Target="https://app.cvent.com/subscribers/events2/Invitee/InviteeDetails?evtstub=c2ff2e50-1705-4105-bcaa-6919702a5edb&amp;inviteestub=0466b452-a494-4c02-ac38-7716ab2cb25a" TargetMode="External"/><Relationship Id="rId28" Type="http://schemas.openxmlformats.org/officeDocument/2006/relationships/hyperlink" Target="https://app.cvent.com/subscribers/events2/Invitee/InviteeDetails?evtstub=c2ff2e50-1705-4105-bcaa-6919702a5edb&amp;inviteestub=fd461a36-aff9-4be8-a661-9cb4903ad019" TargetMode="External"/><Relationship Id="rId36" Type="http://schemas.openxmlformats.org/officeDocument/2006/relationships/hyperlink" Target="https://app.cvent.com/subscribers/events2/Invitee/InviteeDetails?evtstub=c2ff2e50-1705-4105-bcaa-6919702a5edb&amp;inviteestub=979dcf9c-26c3-4762-adea-9d3981bd3462" TargetMode="External"/><Relationship Id="rId49" Type="http://schemas.openxmlformats.org/officeDocument/2006/relationships/hyperlink" Target="https://app.cvent.com/subscribers/events2/Invitee/InviteeDetails?evtstub=c2ff2e50-1705-4105-bcaa-6919702a5edb&amp;inviteestub=1dbcdaa1-e680-4315-b6bb-b1c010dd047b" TargetMode="External"/><Relationship Id="rId57" Type="http://schemas.openxmlformats.org/officeDocument/2006/relationships/hyperlink" Target="mailto:ysmith@ista-in.org" TargetMode="External"/><Relationship Id="rId10" Type="http://schemas.openxmlformats.org/officeDocument/2006/relationships/hyperlink" Target="https://app.cvent.com/subscribers/events2/Invitee/InviteeDetails?evtstub=c2ff2e50-1705-4105-bcaa-6919702a5edb&amp;inviteestub=77431a1e-1850-467b-82b9-4d7746fdfbd8" TargetMode="External"/><Relationship Id="rId31" Type="http://schemas.openxmlformats.org/officeDocument/2006/relationships/hyperlink" Target="https://app.cvent.com/subscribers/events2/Invitee/InviteeDetails?evtstub=c2ff2e50-1705-4105-bcaa-6919702a5edb&amp;inviteestub=f5910663-4d45-4476-91e4-b8a09a5b883b" TargetMode="External"/><Relationship Id="rId44" Type="http://schemas.openxmlformats.org/officeDocument/2006/relationships/hyperlink" Target="https://app.cvent.com/subscribers/events2/Invitee/InviteeDetails?evtstub=c2ff2e50-1705-4105-bcaa-6919702a5edb&amp;inviteestub=252efd15-235e-4077-aa84-93606fdb3f85" TargetMode="External"/><Relationship Id="rId52" Type="http://schemas.openxmlformats.org/officeDocument/2006/relationships/hyperlink" Target="https://app.cvent.com/subscribers/events2/Invitee/InviteeDetails?evtstub=c2ff2e50-1705-4105-bcaa-6919702a5edb&amp;inviteestub=cc0a2e00-1129-4894-a87e-9c95ea67ad3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7"/>
  <sheetViews>
    <sheetView tabSelected="1" topLeftCell="A21" workbookViewId="0">
      <selection activeCell="D13" sqref="D13:D57"/>
    </sheetView>
  </sheetViews>
  <sheetFormatPr defaultColWidth="19.5703125" defaultRowHeight="12.6"/>
  <cols>
    <col min="4" max="4" width="28.28515625" customWidth="1"/>
  </cols>
  <sheetData>
    <row r="1" spans="1:36"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15.6">
      <c r="A2" s="6">
        <f>DATE(2024,11,18)+TIME(15,58,43)</f>
        <v>45614.665775462963</v>
      </c>
      <c r="B2" s="7" t="s">
        <v>36</v>
      </c>
      <c r="C2" s="7" t="s">
        <v>37</v>
      </c>
      <c r="D2" s="7" t="s">
        <v>38</v>
      </c>
      <c r="E2" s="7" t="s">
        <v>39</v>
      </c>
      <c r="F2" s="7" t="s">
        <v>40</v>
      </c>
      <c r="G2" s="7" t="s">
        <v>41</v>
      </c>
      <c r="H2" s="7" t="s">
        <v>42</v>
      </c>
      <c r="I2" s="8">
        <f>DATE(2025,1,12)</f>
        <v>45669</v>
      </c>
      <c r="J2" s="8">
        <f>DATE(2025,1,17)</f>
        <v>45674</v>
      </c>
      <c r="K2" s="7"/>
      <c r="L2" s="7" t="s">
        <v>43</v>
      </c>
      <c r="M2" s="7"/>
      <c r="N2" s="7" t="s">
        <v>44</v>
      </c>
      <c r="O2" s="7"/>
      <c r="P2" s="7"/>
      <c r="Q2" s="7"/>
      <c r="R2" s="7"/>
      <c r="S2" s="7" t="s">
        <v>45</v>
      </c>
      <c r="T2" s="7" t="s">
        <v>46</v>
      </c>
      <c r="U2" s="7" t="s">
        <v>47</v>
      </c>
      <c r="V2" s="9" t="s">
        <v>48</v>
      </c>
      <c r="W2" s="7" t="s">
        <v>49</v>
      </c>
      <c r="X2" s="7" t="s">
        <v>49</v>
      </c>
      <c r="Y2" s="7" t="s">
        <v>50</v>
      </c>
      <c r="Z2" s="7" t="s">
        <v>51</v>
      </c>
      <c r="AA2" s="7" t="s">
        <v>52</v>
      </c>
      <c r="AB2" s="7" t="s">
        <v>53</v>
      </c>
      <c r="AC2" s="7" t="s">
        <v>54</v>
      </c>
      <c r="AD2" s="7" t="s">
        <v>55</v>
      </c>
      <c r="AE2" s="7" t="s">
        <v>56</v>
      </c>
      <c r="AF2" s="7" t="s">
        <v>57</v>
      </c>
      <c r="AG2" s="7" t="s">
        <v>58</v>
      </c>
      <c r="AH2" s="7" t="s">
        <v>59</v>
      </c>
      <c r="AI2" s="7"/>
      <c r="AJ2" s="7"/>
    </row>
    <row r="3" spans="1:36" ht="15.6">
      <c r="A3" s="6">
        <f>DATE(2024,11,12)+TIME(12,16,13)</f>
        <v>45608.511261574073</v>
      </c>
      <c r="B3" s="7" t="s">
        <v>60</v>
      </c>
      <c r="C3" s="7" t="s">
        <v>61</v>
      </c>
      <c r="D3" s="7" t="s">
        <v>62</v>
      </c>
      <c r="E3" s="7" t="s">
        <v>63</v>
      </c>
      <c r="F3" s="7" t="s">
        <v>64</v>
      </c>
      <c r="G3" s="7" t="s">
        <v>41</v>
      </c>
      <c r="H3" s="7" t="s">
        <v>42</v>
      </c>
      <c r="I3" s="8">
        <f>DATE(2025,1,12)</f>
        <v>45669</v>
      </c>
      <c r="J3" s="8">
        <f>DATE(2025,1,17)</f>
        <v>45674</v>
      </c>
      <c r="K3" s="7" t="s">
        <v>65</v>
      </c>
      <c r="L3" s="7"/>
      <c r="M3" s="7" t="s">
        <v>66</v>
      </c>
      <c r="N3" s="7" t="s">
        <v>44</v>
      </c>
      <c r="O3" s="7"/>
      <c r="P3" s="7"/>
      <c r="Q3" s="7"/>
      <c r="R3" s="7" t="s">
        <v>67</v>
      </c>
      <c r="S3" s="7" t="s">
        <v>68</v>
      </c>
      <c r="T3" s="7" t="s">
        <v>69</v>
      </c>
      <c r="U3" s="7" t="s">
        <v>70</v>
      </c>
      <c r="V3" s="9" t="s">
        <v>71</v>
      </c>
      <c r="W3" s="7" t="s">
        <v>72</v>
      </c>
      <c r="X3" s="7" t="s">
        <v>72</v>
      </c>
      <c r="Y3" s="7" t="s">
        <v>73</v>
      </c>
      <c r="Z3" s="7" t="s">
        <v>74</v>
      </c>
      <c r="AA3" s="7" t="s">
        <v>75</v>
      </c>
      <c r="AB3" s="7" t="s">
        <v>76</v>
      </c>
      <c r="AC3" s="7" t="s">
        <v>77</v>
      </c>
      <c r="AD3" s="7" t="s">
        <v>55</v>
      </c>
      <c r="AE3" s="7" t="s">
        <v>78</v>
      </c>
      <c r="AF3" s="7" t="s">
        <v>57</v>
      </c>
      <c r="AG3" s="7" t="s">
        <v>79</v>
      </c>
      <c r="AH3" s="7" t="s">
        <v>59</v>
      </c>
      <c r="AI3" s="7"/>
      <c r="AJ3" s="7"/>
    </row>
    <row r="4" spans="1:36" ht="15.6">
      <c r="A4" s="2">
        <f>DATE(2024,11,20)+TIME(18,13,21)</f>
        <v>45616.759270833332</v>
      </c>
      <c r="B4" s="3" t="s">
        <v>80</v>
      </c>
      <c r="C4" s="3" t="s">
        <v>81</v>
      </c>
      <c r="D4" s="3" t="s">
        <v>82</v>
      </c>
      <c r="E4" s="3" t="s">
        <v>83</v>
      </c>
      <c r="F4" s="3" t="s">
        <v>40</v>
      </c>
      <c r="G4" s="3" t="s">
        <v>41</v>
      </c>
      <c r="H4" s="3" t="s">
        <v>42</v>
      </c>
      <c r="I4" s="4">
        <f>DATE(2025,1,12)</f>
        <v>45669</v>
      </c>
      <c r="J4" s="4">
        <f>DATE(2025,1,17)</f>
        <v>45674</v>
      </c>
      <c r="K4" s="3" t="s">
        <v>84</v>
      </c>
      <c r="L4" s="3" t="s">
        <v>85</v>
      </c>
      <c r="M4" s="3" t="s">
        <v>66</v>
      </c>
      <c r="N4" s="3" t="s">
        <v>44</v>
      </c>
      <c r="O4" s="3"/>
      <c r="P4" s="3"/>
      <c r="Q4" s="3"/>
      <c r="R4" s="3"/>
      <c r="S4" s="3" t="s">
        <v>86</v>
      </c>
      <c r="T4" s="3" t="s">
        <v>87</v>
      </c>
      <c r="U4" s="3" t="s">
        <v>88</v>
      </c>
      <c r="V4" s="5" t="s">
        <v>89</v>
      </c>
      <c r="W4" s="3" t="s">
        <v>90</v>
      </c>
      <c r="X4" s="3" t="s">
        <v>90</v>
      </c>
      <c r="Y4" s="3" t="s">
        <v>91</v>
      </c>
      <c r="Z4" s="3" t="s">
        <v>92</v>
      </c>
      <c r="AA4" s="3" t="s">
        <v>93</v>
      </c>
      <c r="AB4" s="3" t="s">
        <v>94</v>
      </c>
      <c r="AC4" s="3" t="s">
        <v>54</v>
      </c>
      <c r="AD4" s="3" t="s">
        <v>95</v>
      </c>
      <c r="AE4" s="3" t="s">
        <v>56</v>
      </c>
      <c r="AF4" s="3" t="s">
        <v>96</v>
      </c>
      <c r="AG4" s="3" t="s">
        <v>97</v>
      </c>
      <c r="AH4" s="3" t="s">
        <v>59</v>
      </c>
      <c r="AI4" s="3"/>
      <c r="AJ4" s="3"/>
    </row>
    <row r="5" spans="1:36" ht="15.6">
      <c r="A5" s="2">
        <f>DATE(2024,11,12)+TIME(12,36,10)</f>
        <v>45608.52511574074</v>
      </c>
      <c r="B5" s="3" t="s">
        <v>98</v>
      </c>
      <c r="C5" s="3" t="s">
        <v>99</v>
      </c>
      <c r="D5" s="3" t="s">
        <v>100</v>
      </c>
      <c r="E5" s="3" t="s">
        <v>101</v>
      </c>
      <c r="F5" s="3" t="s">
        <v>64</v>
      </c>
      <c r="G5" s="3" t="s">
        <v>41</v>
      </c>
      <c r="H5" s="3" t="s">
        <v>42</v>
      </c>
      <c r="I5" s="4">
        <f>DATE(2025,1,12)</f>
        <v>45669</v>
      </c>
      <c r="J5" s="4">
        <f>DATE(2025,1,16)</f>
        <v>45673</v>
      </c>
      <c r="K5" s="3"/>
      <c r="L5" s="3"/>
      <c r="M5" s="3"/>
      <c r="N5" s="3" t="s">
        <v>44</v>
      </c>
      <c r="O5" s="3"/>
      <c r="P5" s="3"/>
      <c r="Q5" s="3"/>
      <c r="R5" s="3"/>
      <c r="S5" s="3" t="s">
        <v>102</v>
      </c>
      <c r="T5" s="3" t="s">
        <v>103</v>
      </c>
      <c r="U5" s="3" t="s">
        <v>104</v>
      </c>
      <c r="V5" s="5" t="s">
        <v>105</v>
      </c>
      <c r="W5" s="3" t="s">
        <v>106</v>
      </c>
      <c r="X5" s="3" t="s">
        <v>107</v>
      </c>
      <c r="Y5" s="3" t="s">
        <v>108</v>
      </c>
      <c r="Z5" s="3" t="s">
        <v>109</v>
      </c>
      <c r="AA5" s="3" t="s">
        <v>110</v>
      </c>
      <c r="AB5" s="3" t="s">
        <v>111</v>
      </c>
      <c r="AC5" s="3" t="s">
        <v>54</v>
      </c>
      <c r="AD5" s="3" t="s">
        <v>112</v>
      </c>
      <c r="AE5" s="3" t="s">
        <v>78</v>
      </c>
      <c r="AF5" s="3" t="s">
        <v>113</v>
      </c>
      <c r="AG5" s="3" t="s">
        <v>79</v>
      </c>
      <c r="AH5" s="3" t="s">
        <v>59</v>
      </c>
      <c r="AI5" s="3" t="s">
        <v>114</v>
      </c>
      <c r="AJ5" s="3" t="s">
        <v>115</v>
      </c>
    </row>
    <row r="6" spans="1:36" ht="15.6">
      <c r="A6" s="2">
        <f>DATE(2024,11,20)+TIME(19,9,20)</f>
        <v>45616.798148148147</v>
      </c>
      <c r="B6" s="3" t="s">
        <v>116</v>
      </c>
      <c r="C6" s="3" t="s">
        <v>117</v>
      </c>
      <c r="D6" s="3" t="s">
        <v>118</v>
      </c>
      <c r="E6" s="3" t="s">
        <v>119</v>
      </c>
      <c r="F6" s="3" t="s">
        <v>40</v>
      </c>
      <c r="G6" s="3" t="s">
        <v>41</v>
      </c>
      <c r="H6" s="3" t="s">
        <v>42</v>
      </c>
      <c r="I6" s="4">
        <f>DATE(2025,1,12)</f>
        <v>45669</v>
      </c>
      <c r="J6" s="4">
        <f>DATE(2025,1,16)</f>
        <v>45673</v>
      </c>
      <c r="K6" s="3"/>
      <c r="L6" s="3"/>
      <c r="M6" s="3" t="s">
        <v>66</v>
      </c>
      <c r="N6" s="3" t="s">
        <v>44</v>
      </c>
      <c r="O6" s="3"/>
      <c r="P6" s="3"/>
      <c r="Q6" s="3"/>
      <c r="R6" s="3" t="s">
        <v>120</v>
      </c>
      <c r="S6" s="3" t="s">
        <v>121</v>
      </c>
      <c r="T6" s="3" t="s">
        <v>122</v>
      </c>
      <c r="U6" s="3" t="s">
        <v>123</v>
      </c>
      <c r="V6" s="5" t="s">
        <v>124</v>
      </c>
      <c r="W6" s="3" t="s">
        <v>125</v>
      </c>
      <c r="X6" s="3" t="s">
        <v>126</v>
      </c>
      <c r="Y6" s="3" t="s">
        <v>127</v>
      </c>
      <c r="Z6" s="3" t="s">
        <v>128</v>
      </c>
      <c r="AA6" s="3" t="s">
        <v>129</v>
      </c>
      <c r="AB6" s="3" t="s">
        <v>130</v>
      </c>
      <c r="AC6" s="3" t="s">
        <v>77</v>
      </c>
      <c r="AD6" s="3" t="s">
        <v>55</v>
      </c>
      <c r="AE6" s="3" t="s">
        <v>56</v>
      </c>
      <c r="AF6" s="3" t="s">
        <v>96</v>
      </c>
      <c r="AG6" s="3" t="s">
        <v>97</v>
      </c>
      <c r="AH6" s="3" t="s">
        <v>59</v>
      </c>
      <c r="AI6" s="3" t="s">
        <v>114</v>
      </c>
      <c r="AJ6" s="3" t="s">
        <v>115</v>
      </c>
    </row>
    <row r="7" spans="1:36" ht="15.6">
      <c r="A7" s="6">
        <f>DATE(2024,12,10)+TIME(10,26,20)</f>
        <v>45636.434953703705</v>
      </c>
      <c r="B7" s="7" t="s">
        <v>131</v>
      </c>
      <c r="C7" s="7" t="s">
        <v>132</v>
      </c>
      <c r="D7" s="7" t="s">
        <v>133</v>
      </c>
      <c r="E7" s="7" t="s">
        <v>63</v>
      </c>
      <c r="F7" s="7" t="s">
        <v>40</v>
      </c>
      <c r="G7" s="7" t="s">
        <v>41</v>
      </c>
      <c r="H7" s="7" t="s">
        <v>42</v>
      </c>
      <c r="I7" s="8">
        <f>DATE(2025,1,12)</f>
        <v>45669</v>
      </c>
      <c r="J7" s="8">
        <f>DATE(2025,1,17)</f>
        <v>45674</v>
      </c>
      <c r="K7" s="7" t="s">
        <v>134</v>
      </c>
      <c r="L7" s="7"/>
      <c r="M7" s="7" t="s">
        <v>66</v>
      </c>
      <c r="N7" s="7" t="s">
        <v>44</v>
      </c>
      <c r="O7" s="7"/>
      <c r="P7" s="7"/>
      <c r="Q7" s="7"/>
      <c r="R7" s="7"/>
      <c r="S7" s="7" t="s">
        <v>135</v>
      </c>
      <c r="T7" s="7" t="s">
        <v>136</v>
      </c>
      <c r="U7" s="7" t="s">
        <v>137</v>
      </c>
      <c r="V7" s="9" t="s">
        <v>138</v>
      </c>
      <c r="W7" s="7" t="s">
        <v>139</v>
      </c>
      <c r="X7" s="7" t="s">
        <v>139</v>
      </c>
      <c r="Y7" s="7" t="s">
        <v>73</v>
      </c>
      <c r="Z7" s="7" t="s">
        <v>74</v>
      </c>
      <c r="AA7" s="7" t="s">
        <v>75</v>
      </c>
      <c r="AB7" s="7" t="s">
        <v>76</v>
      </c>
      <c r="AC7" s="7" t="s">
        <v>140</v>
      </c>
      <c r="AD7" s="7" t="s">
        <v>55</v>
      </c>
      <c r="AE7" s="7" t="s">
        <v>56</v>
      </c>
      <c r="AF7" s="7" t="s">
        <v>96</v>
      </c>
      <c r="AG7" s="7" t="s">
        <v>79</v>
      </c>
      <c r="AH7" s="7" t="s">
        <v>59</v>
      </c>
      <c r="AI7" s="7"/>
      <c r="AJ7" s="7"/>
    </row>
    <row r="8" spans="1:36" ht="15.6">
      <c r="A8" s="6">
        <f>DATE(2024,11,20)+TIME(20,20,55)</f>
        <v>45616.847858796296</v>
      </c>
      <c r="B8" s="7" t="s">
        <v>141</v>
      </c>
      <c r="C8" s="7" t="s">
        <v>142</v>
      </c>
      <c r="D8" s="7" t="s">
        <v>143</v>
      </c>
      <c r="E8" s="7" t="s">
        <v>144</v>
      </c>
      <c r="F8" s="7" t="s">
        <v>64</v>
      </c>
      <c r="G8" s="7" t="s">
        <v>41</v>
      </c>
      <c r="H8" s="7" t="s">
        <v>42</v>
      </c>
      <c r="I8" s="8">
        <f>DATE(2025,1,12)</f>
        <v>45669</v>
      </c>
      <c r="J8" s="8">
        <f>DATE(2025,1,16)</f>
        <v>45673</v>
      </c>
      <c r="K8" s="7"/>
      <c r="L8" s="7"/>
      <c r="M8" s="7"/>
      <c r="N8" s="7" t="s">
        <v>145</v>
      </c>
      <c r="O8" s="7" t="s">
        <v>146</v>
      </c>
      <c r="P8" s="7" t="s">
        <v>147</v>
      </c>
      <c r="Q8" s="7" t="s">
        <v>148</v>
      </c>
      <c r="R8" s="7"/>
      <c r="S8" s="7" t="s">
        <v>149</v>
      </c>
      <c r="T8" s="7" t="s">
        <v>150</v>
      </c>
      <c r="U8" s="7" t="s">
        <v>151</v>
      </c>
      <c r="V8" s="9" t="s">
        <v>152</v>
      </c>
      <c r="W8" s="7" t="s">
        <v>153</v>
      </c>
      <c r="X8" s="7" t="s">
        <v>153</v>
      </c>
      <c r="Y8" s="7" t="s">
        <v>154</v>
      </c>
      <c r="Z8" s="7" t="s">
        <v>155</v>
      </c>
      <c r="AA8" s="7" t="s">
        <v>156</v>
      </c>
      <c r="AB8" s="7" t="s">
        <v>157</v>
      </c>
      <c r="AC8" s="7" t="s">
        <v>158</v>
      </c>
      <c r="AD8" s="7" t="s">
        <v>55</v>
      </c>
      <c r="AE8" s="7" t="s">
        <v>78</v>
      </c>
      <c r="AF8" s="7" t="s">
        <v>57</v>
      </c>
      <c r="AG8" s="7" t="s">
        <v>58</v>
      </c>
      <c r="AH8" s="7" t="s">
        <v>59</v>
      </c>
      <c r="AI8" s="7"/>
      <c r="AJ8" s="7"/>
    </row>
    <row r="9" spans="1:36" ht="15.6">
      <c r="A9" s="2">
        <f>DATE(2024,12,2)+TIME(16,51,9)</f>
        <v>45628.702187499999</v>
      </c>
      <c r="B9" s="3" t="s">
        <v>159</v>
      </c>
      <c r="C9" s="3" t="s">
        <v>160</v>
      </c>
      <c r="D9" s="3" t="s">
        <v>161</v>
      </c>
      <c r="E9" s="3" t="s">
        <v>144</v>
      </c>
      <c r="F9" s="3" t="s">
        <v>64</v>
      </c>
      <c r="G9" s="3" t="s">
        <v>41</v>
      </c>
      <c r="H9" s="3" t="s">
        <v>42</v>
      </c>
      <c r="I9" s="4">
        <f>DATE(2025,1,12)</f>
        <v>45669</v>
      </c>
      <c r="J9" s="4">
        <f>DATE(2025,1,16)</f>
        <v>45673</v>
      </c>
      <c r="K9" s="3" t="s">
        <v>162</v>
      </c>
      <c r="L9" s="3"/>
      <c r="M9" s="3" t="s">
        <v>66</v>
      </c>
      <c r="N9" s="3" t="s">
        <v>44</v>
      </c>
      <c r="O9" s="3"/>
      <c r="P9" s="3"/>
      <c r="Q9" s="3"/>
      <c r="R9" s="3"/>
      <c r="S9" s="3" t="s">
        <v>163</v>
      </c>
      <c r="T9" s="3" t="s">
        <v>164</v>
      </c>
      <c r="U9" s="3" t="s">
        <v>165</v>
      </c>
      <c r="V9" s="5" t="s">
        <v>166</v>
      </c>
      <c r="W9" s="3" t="s">
        <v>167</v>
      </c>
      <c r="X9" s="3" t="s">
        <v>167</v>
      </c>
      <c r="Y9" s="3" t="s">
        <v>168</v>
      </c>
      <c r="Z9" s="3" t="s">
        <v>155</v>
      </c>
      <c r="AA9" s="3" t="s">
        <v>156</v>
      </c>
      <c r="AB9" s="3" t="s">
        <v>169</v>
      </c>
      <c r="AC9" s="3" t="s">
        <v>170</v>
      </c>
      <c r="AD9" s="3" t="s">
        <v>55</v>
      </c>
      <c r="AE9" s="3" t="s">
        <v>78</v>
      </c>
      <c r="AF9" s="3" t="s">
        <v>57</v>
      </c>
      <c r="AG9" s="3" t="s">
        <v>97</v>
      </c>
      <c r="AH9" s="3" t="s">
        <v>59</v>
      </c>
      <c r="AI9" s="3"/>
      <c r="AJ9" s="3"/>
    </row>
    <row r="10" spans="1:36" ht="15.6">
      <c r="A10" s="6">
        <f>DATE(2024,12,4)+TIME(9,23,6)</f>
        <v>45630.391041666669</v>
      </c>
      <c r="B10" s="7" t="s">
        <v>171</v>
      </c>
      <c r="C10" s="7" t="s">
        <v>172</v>
      </c>
      <c r="D10" s="7" t="s">
        <v>173</v>
      </c>
      <c r="E10" s="7" t="s">
        <v>174</v>
      </c>
      <c r="F10" s="7" t="s">
        <v>64</v>
      </c>
      <c r="G10" s="7" t="s">
        <v>175</v>
      </c>
      <c r="H10" s="7" t="s">
        <v>114</v>
      </c>
      <c r="I10" s="8"/>
      <c r="J10" s="8"/>
      <c r="K10" s="7" t="s">
        <v>176</v>
      </c>
      <c r="L10" s="7"/>
      <c r="M10" s="7" t="s">
        <v>66</v>
      </c>
      <c r="N10" s="7" t="s">
        <v>44</v>
      </c>
      <c r="O10" s="7"/>
      <c r="P10" s="7"/>
      <c r="Q10" s="7"/>
      <c r="R10" s="7"/>
      <c r="S10" s="7" t="s">
        <v>177</v>
      </c>
      <c r="T10" s="7" t="s">
        <v>178</v>
      </c>
      <c r="U10" s="7" t="s">
        <v>179</v>
      </c>
      <c r="V10" s="9" t="s">
        <v>180</v>
      </c>
      <c r="W10" s="7" t="s">
        <v>181</v>
      </c>
      <c r="X10" s="7" t="s">
        <v>181</v>
      </c>
      <c r="Y10" s="7" t="s">
        <v>182</v>
      </c>
      <c r="Z10" s="7" t="s">
        <v>183</v>
      </c>
      <c r="AA10" s="7" t="s">
        <v>184</v>
      </c>
      <c r="AB10" s="7" t="s">
        <v>185</v>
      </c>
      <c r="AC10" s="7" t="s">
        <v>77</v>
      </c>
      <c r="AD10" s="7" t="s">
        <v>186</v>
      </c>
      <c r="AE10" s="7" t="s">
        <v>78</v>
      </c>
      <c r="AF10" s="7" t="s">
        <v>96</v>
      </c>
      <c r="AG10" s="7" t="s">
        <v>97</v>
      </c>
      <c r="AH10" s="7" t="s">
        <v>59</v>
      </c>
      <c r="AI10" s="7"/>
      <c r="AJ10" s="7" t="s">
        <v>115</v>
      </c>
    </row>
    <row r="11" spans="1:36" ht="15.6">
      <c r="A11" s="6">
        <f>DATE(2024,11,21)+TIME(16,11,50)</f>
        <v>45617.674884259257</v>
      </c>
      <c r="B11" s="7" t="s">
        <v>187</v>
      </c>
      <c r="C11" s="7" t="s">
        <v>188</v>
      </c>
      <c r="D11" s="7" t="s">
        <v>189</v>
      </c>
      <c r="E11" s="7" t="s">
        <v>174</v>
      </c>
      <c r="F11" s="7" t="s">
        <v>40</v>
      </c>
      <c r="G11" s="7" t="s">
        <v>175</v>
      </c>
      <c r="H11" s="7" t="s">
        <v>42</v>
      </c>
      <c r="I11" s="8">
        <f>DATE(2025,1,12)</f>
        <v>45669</v>
      </c>
      <c r="J11" s="8">
        <f>DATE(2025,1,17)</f>
        <v>45674</v>
      </c>
      <c r="K11" s="7"/>
      <c r="L11" s="7"/>
      <c r="M11" s="7" t="s">
        <v>66</v>
      </c>
      <c r="N11" s="7" t="s">
        <v>44</v>
      </c>
      <c r="O11" s="7"/>
      <c r="P11" s="7"/>
      <c r="Q11" s="7"/>
      <c r="R11" s="7" t="s">
        <v>174</v>
      </c>
      <c r="S11" s="7" t="s">
        <v>190</v>
      </c>
      <c r="T11" s="7" t="s">
        <v>191</v>
      </c>
      <c r="U11" s="7" t="s">
        <v>192</v>
      </c>
      <c r="V11" s="9" t="s">
        <v>193</v>
      </c>
      <c r="W11" s="7" t="s">
        <v>194</v>
      </c>
      <c r="X11" s="7" t="s">
        <v>195</v>
      </c>
      <c r="Y11" s="7" t="s">
        <v>196</v>
      </c>
      <c r="Z11" s="7" t="s">
        <v>197</v>
      </c>
      <c r="AA11" s="7" t="s">
        <v>198</v>
      </c>
      <c r="AB11" s="7" t="s">
        <v>199</v>
      </c>
      <c r="AC11" s="7" t="s">
        <v>200</v>
      </c>
      <c r="AD11" s="7" t="s">
        <v>55</v>
      </c>
      <c r="AE11" s="7" t="s">
        <v>56</v>
      </c>
      <c r="AF11" s="7" t="s">
        <v>57</v>
      </c>
      <c r="AG11" s="7" t="s">
        <v>201</v>
      </c>
      <c r="AH11" s="7" t="s">
        <v>59</v>
      </c>
      <c r="AI11" s="7"/>
      <c r="AJ11" s="7"/>
    </row>
    <row r="12" spans="1:36" ht="15.6">
      <c r="A12" s="6">
        <f>DATE(2024,11,12)+TIME(11,55,8)</f>
        <v>45608.496620370373</v>
      </c>
      <c r="B12" s="7" t="s">
        <v>202</v>
      </c>
      <c r="C12" s="7" t="s">
        <v>203</v>
      </c>
      <c r="D12" s="7" t="s">
        <v>204</v>
      </c>
      <c r="E12" s="7" t="s">
        <v>174</v>
      </c>
      <c r="F12" s="7" t="s">
        <v>40</v>
      </c>
      <c r="G12" s="7" t="s">
        <v>175</v>
      </c>
      <c r="H12" s="7" t="s">
        <v>42</v>
      </c>
      <c r="I12" s="8">
        <f>DATE(2025,1,12)</f>
        <v>45669</v>
      </c>
      <c r="J12" s="8">
        <f>DATE(2025,1,16)</f>
        <v>45673</v>
      </c>
      <c r="K12" s="7"/>
      <c r="L12" s="7"/>
      <c r="M12" s="7"/>
      <c r="N12" s="7" t="s">
        <v>44</v>
      </c>
      <c r="O12" s="7"/>
      <c r="P12" s="7"/>
      <c r="Q12" s="7"/>
      <c r="R12" s="7" t="s">
        <v>205</v>
      </c>
      <c r="S12" s="7" t="s">
        <v>206</v>
      </c>
      <c r="T12" s="7" t="s">
        <v>207</v>
      </c>
      <c r="U12" s="7" t="s">
        <v>208</v>
      </c>
      <c r="V12" s="9" t="s">
        <v>209</v>
      </c>
      <c r="W12" s="7" t="s">
        <v>210</v>
      </c>
      <c r="X12" s="7" t="s">
        <v>210</v>
      </c>
      <c r="Y12" s="7" t="s">
        <v>211</v>
      </c>
      <c r="Z12" s="7" t="s">
        <v>212</v>
      </c>
      <c r="AA12" s="7" t="s">
        <v>213</v>
      </c>
      <c r="AB12" s="7" t="s">
        <v>214</v>
      </c>
      <c r="AC12" s="7" t="s">
        <v>54</v>
      </c>
      <c r="AD12" s="7" t="s">
        <v>55</v>
      </c>
      <c r="AE12" s="7" t="s">
        <v>56</v>
      </c>
      <c r="AF12" s="7" t="s">
        <v>96</v>
      </c>
      <c r="AG12" s="7" t="s">
        <v>58</v>
      </c>
      <c r="AH12" s="7" t="s">
        <v>59</v>
      </c>
      <c r="AI12" s="7"/>
      <c r="AJ12" s="7" t="s">
        <v>115</v>
      </c>
    </row>
    <row r="13" spans="1:36" ht="15.6">
      <c r="A13" s="6">
        <f>DATE(2024,12,3)+TIME(13,46,40)</f>
        <v>45629.574074074073</v>
      </c>
      <c r="B13" s="7" t="s">
        <v>215</v>
      </c>
      <c r="C13" s="7" t="s">
        <v>216</v>
      </c>
      <c r="D13" s="7" t="s">
        <v>217</v>
      </c>
      <c r="E13" s="7" t="s">
        <v>218</v>
      </c>
      <c r="F13" s="7" t="s">
        <v>40</v>
      </c>
      <c r="G13" s="7" t="s">
        <v>219</v>
      </c>
      <c r="H13" s="7" t="s">
        <v>42</v>
      </c>
      <c r="I13" s="8">
        <f>DATE(2025,1,12)</f>
        <v>45669</v>
      </c>
      <c r="J13" s="8">
        <f>DATE(2025,1,17)</f>
        <v>45674</v>
      </c>
      <c r="K13" s="7"/>
      <c r="L13" s="7"/>
      <c r="M13" s="7"/>
      <c r="N13" s="7" t="s">
        <v>44</v>
      </c>
      <c r="O13" s="7"/>
      <c r="P13" s="7"/>
      <c r="Q13" s="7"/>
      <c r="R13" s="7"/>
      <c r="S13" s="7" t="s">
        <v>220</v>
      </c>
      <c r="T13" s="7" t="s">
        <v>221</v>
      </c>
      <c r="U13" s="7" t="s">
        <v>222</v>
      </c>
      <c r="V13" s="9" t="s">
        <v>223</v>
      </c>
      <c r="W13" s="7" t="s">
        <v>224</v>
      </c>
      <c r="X13" s="7" t="s">
        <v>225</v>
      </c>
      <c r="Y13" s="7" t="s">
        <v>226</v>
      </c>
      <c r="Z13" s="7" t="s">
        <v>227</v>
      </c>
      <c r="AA13" s="7" t="s">
        <v>228</v>
      </c>
      <c r="AB13" s="7" t="s">
        <v>229</v>
      </c>
      <c r="AC13" s="7" t="s">
        <v>54</v>
      </c>
      <c r="AD13" s="7" t="s">
        <v>55</v>
      </c>
      <c r="AE13" s="7" t="s">
        <v>56</v>
      </c>
      <c r="AF13" s="7" t="s">
        <v>113</v>
      </c>
      <c r="AG13" s="7" t="s">
        <v>230</v>
      </c>
      <c r="AH13" s="7" t="s">
        <v>59</v>
      </c>
      <c r="AI13" s="7"/>
      <c r="AJ13" s="7"/>
    </row>
    <row r="14" spans="1:36" ht="15.6">
      <c r="A14" s="2">
        <f>DATE(2024,12,12)+TIME(15,53,15)</f>
        <v>45638.661979166667</v>
      </c>
      <c r="B14" s="3" t="s">
        <v>231</v>
      </c>
      <c r="C14" s="3" t="s">
        <v>232</v>
      </c>
      <c r="D14" s="3" t="s">
        <v>233</v>
      </c>
      <c r="E14" s="3" t="s">
        <v>234</v>
      </c>
      <c r="F14" s="3" t="s">
        <v>40</v>
      </c>
      <c r="G14" s="3" t="s">
        <v>235</v>
      </c>
      <c r="H14" s="3" t="s">
        <v>42</v>
      </c>
      <c r="I14" s="4">
        <f>DATE(2025,1,13)</f>
        <v>45670</v>
      </c>
      <c r="J14" s="4">
        <f>DATE(2025,1,16)</f>
        <v>45673</v>
      </c>
      <c r="K14" s="3"/>
      <c r="L14" s="3" t="s">
        <v>236</v>
      </c>
      <c r="M14" s="3" t="s">
        <v>66</v>
      </c>
      <c r="N14" s="3" t="s">
        <v>44</v>
      </c>
      <c r="O14" s="3"/>
      <c r="P14" s="3"/>
      <c r="Q14" s="3"/>
      <c r="R14" s="3" t="s">
        <v>237</v>
      </c>
      <c r="S14" s="3" t="s">
        <v>238</v>
      </c>
      <c r="T14" s="3" t="s">
        <v>239</v>
      </c>
      <c r="U14" s="3" t="s">
        <v>240</v>
      </c>
      <c r="V14" s="5" t="s">
        <v>241</v>
      </c>
      <c r="W14" s="3" t="s">
        <v>242</v>
      </c>
      <c r="X14" s="3" t="s">
        <v>242</v>
      </c>
      <c r="Y14" s="3" t="s">
        <v>243</v>
      </c>
      <c r="Z14" s="3" t="s">
        <v>183</v>
      </c>
      <c r="AA14" s="3" t="s">
        <v>184</v>
      </c>
      <c r="AB14" s="3" t="s">
        <v>244</v>
      </c>
      <c r="AC14" s="3" t="s">
        <v>245</v>
      </c>
      <c r="AD14" s="3" t="s">
        <v>55</v>
      </c>
      <c r="AE14" s="3" t="s">
        <v>56</v>
      </c>
      <c r="AF14" s="3" t="s">
        <v>96</v>
      </c>
      <c r="AG14" s="3" t="s">
        <v>230</v>
      </c>
      <c r="AH14" s="3" t="s">
        <v>59</v>
      </c>
      <c r="AI14" s="3" t="s">
        <v>42</v>
      </c>
      <c r="AJ14" s="3" t="s">
        <v>115</v>
      </c>
    </row>
    <row r="15" spans="1:36" ht="15.6">
      <c r="A15" s="6">
        <f>DATE(2024,12,10)+TIME(21,13,21)</f>
        <v>45636.884270833332</v>
      </c>
      <c r="B15" s="7" t="s">
        <v>246</v>
      </c>
      <c r="C15" s="7" t="s">
        <v>247</v>
      </c>
      <c r="D15" s="7" t="s">
        <v>248</v>
      </c>
      <c r="E15" s="7" t="s">
        <v>249</v>
      </c>
      <c r="F15" s="7" t="s">
        <v>40</v>
      </c>
      <c r="G15" s="7" t="s">
        <v>235</v>
      </c>
      <c r="H15" s="7" t="s">
        <v>42</v>
      </c>
      <c r="I15" s="8">
        <f>DATE(2025,1,13)</f>
        <v>45670</v>
      </c>
      <c r="J15" s="8">
        <f>DATE(2025,1,16)</f>
        <v>45673</v>
      </c>
      <c r="K15" s="7"/>
      <c r="L15" s="7" t="s">
        <v>250</v>
      </c>
      <c r="M15" s="7" t="s">
        <v>66</v>
      </c>
      <c r="N15" s="7" t="s">
        <v>44</v>
      </c>
      <c r="O15" s="7"/>
      <c r="P15" s="7"/>
      <c r="Q15" s="7"/>
      <c r="R15" s="7"/>
      <c r="S15" s="7" t="s">
        <v>251</v>
      </c>
      <c r="T15" s="7" t="s">
        <v>252</v>
      </c>
      <c r="U15" s="7" t="s">
        <v>253</v>
      </c>
      <c r="V15" s="9" t="s">
        <v>254</v>
      </c>
      <c r="W15" s="7" t="s">
        <v>255</v>
      </c>
      <c r="X15" s="7" t="s">
        <v>255</v>
      </c>
      <c r="Y15" s="7" t="s">
        <v>256</v>
      </c>
      <c r="Z15" s="7" t="s">
        <v>257</v>
      </c>
      <c r="AA15" s="7" t="s">
        <v>258</v>
      </c>
      <c r="AB15" s="7" t="s">
        <v>259</v>
      </c>
      <c r="AC15" s="7" t="s">
        <v>77</v>
      </c>
      <c r="AD15" s="7" t="s">
        <v>55</v>
      </c>
      <c r="AE15" s="7" t="s">
        <v>56</v>
      </c>
      <c r="AF15" s="7" t="s">
        <v>96</v>
      </c>
      <c r="AG15" s="7" t="s">
        <v>97</v>
      </c>
      <c r="AH15" s="7" t="s">
        <v>59</v>
      </c>
      <c r="AI15" s="7"/>
      <c r="AJ15" s="7"/>
    </row>
    <row r="16" spans="1:36" ht="15.6">
      <c r="A16" s="2">
        <f>DATE(2024,12,10)+TIME(17,20,22)</f>
        <v>45636.72247685185</v>
      </c>
      <c r="B16" s="3" t="s">
        <v>260</v>
      </c>
      <c r="C16" s="3" t="s">
        <v>261</v>
      </c>
      <c r="D16" s="3" t="s">
        <v>262</v>
      </c>
      <c r="E16" s="3" t="s">
        <v>263</v>
      </c>
      <c r="F16" s="3" t="s">
        <v>40</v>
      </c>
      <c r="G16" s="3" t="s">
        <v>235</v>
      </c>
      <c r="H16" s="3" t="s">
        <v>42</v>
      </c>
      <c r="I16" s="4">
        <f>DATE(2025,1,13)</f>
        <v>45670</v>
      </c>
      <c r="J16" s="4">
        <f>DATE(2025,1,16)</f>
        <v>45673</v>
      </c>
      <c r="K16" s="3"/>
      <c r="L16" s="3" t="s">
        <v>264</v>
      </c>
      <c r="M16" s="3"/>
      <c r="N16" s="3" t="s">
        <v>44</v>
      </c>
      <c r="O16" s="3"/>
      <c r="P16" s="3"/>
      <c r="Q16" s="3"/>
      <c r="R16" s="3"/>
      <c r="S16" s="3" t="s">
        <v>265</v>
      </c>
      <c r="T16" s="3" t="s">
        <v>266</v>
      </c>
      <c r="U16" s="3" t="s">
        <v>267</v>
      </c>
      <c r="V16" s="5" t="s">
        <v>268</v>
      </c>
      <c r="W16" s="3" t="s">
        <v>269</v>
      </c>
      <c r="X16" s="3" t="s">
        <v>269</v>
      </c>
      <c r="Y16" s="3" t="s">
        <v>270</v>
      </c>
      <c r="Z16" s="3" t="s">
        <v>271</v>
      </c>
      <c r="AA16" s="3" t="s">
        <v>272</v>
      </c>
      <c r="AB16" s="3" t="s">
        <v>273</v>
      </c>
      <c r="AC16" s="3" t="s">
        <v>77</v>
      </c>
      <c r="AD16" s="3" t="s">
        <v>55</v>
      </c>
      <c r="AE16" s="3" t="s">
        <v>56</v>
      </c>
      <c r="AF16" s="3" t="s">
        <v>274</v>
      </c>
      <c r="AG16" s="3" t="s">
        <v>230</v>
      </c>
      <c r="AH16" s="3" t="s">
        <v>59</v>
      </c>
      <c r="AI16" s="3"/>
      <c r="AJ16" s="3"/>
    </row>
    <row r="17" spans="1:36" ht="15.6">
      <c r="A17" s="6">
        <f>DATE(2024,12,5)+TIME(14,53,36)</f>
        <v>45631.620555555557</v>
      </c>
      <c r="B17" s="7" t="s">
        <v>275</v>
      </c>
      <c r="C17" s="7" t="s">
        <v>276</v>
      </c>
      <c r="D17" s="7" t="s">
        <v>277</v>
      </c>
      <c r="E17" s="7" t="s">
        <v>83</v>
      </c>
      <c r="F17" s="7" t="s">
        <v>64</v>
      </c>
      <c r="G17" s="7" t="s">
        <v>235</v>
      </c>
      <c r="H17" s="7" t="s">
        <v>42</v>
      </c>
      <c r="I17" s="8">
        <f>DATE(2025,1,13)</f>
        <v>45670</v>
      </c>
      <c r="J17" s="8">
        <f>DATE(2025,1,16)</f>
        <v>45673</v>
      </c>
      <c r="K17" s="7" t="s">
        <v>278</v>
      </c>
      <c r="L17" s="7"/>
      <c r="M17" s="7"/>
      <c r="N17" s="7" t="s">
        <v>44</v>
      </c>
      <c r="O17" s="7"/>
      <c r="P17" s="7"/>
      <c r="Q17" s="7"/>
      <c r="R17" s="7"/>
      <c r="S17" s="7" t="s">
        <v>279</v>
      </c>
      <c r="T17" s="7" t="s">
        <v>280</v>
      </c>
      <c r="U17" s="7" t="s">
        <v>281</v>
      </c>
      <c r="V17" s="9" t="s">
        <v>282</v>
      </c>
      <c r="W17" s="7" t="s">
        <v>283</v>
      </c>
      <c r="X17" s="7" t="s">
        <v>283</v>
      </c>
      <c r="Y17" s="7" t="s">
        <v>284</v>
      </c>
      <c r="Z17" s="7" t="s">
        <v>92</v>
      </c>
      <c r="AA17" s="7" t="s">
        <v>93</v>
      </c>
      <c r="AB17" s="7" t="s">
        <v>285</v>
      </c>
      <c r="AC17" s="7" t="s">
        <v>77</v>
      </c>
      <c r="AD17" s="7" t="s">
        <v>186</v>
      </c>
      <c r="AE17" s="7" t="s">
        <v>78</v>
      </c>
      <c r="AF17" s="7" t="s">
        <v>57</v>
      </c>
      <c r="AG17" s="7" t="s">
        <v>201</v>
      </c>
      <c r="AH17" s="7" t="s">
        <v>59</v>
      </c>
      <c r="AI17" s="7"/>
      <c r="AJ17" s="7"/>
    </row>
    <row r="18" spans="1:36" ht="15.6">
      <c r="A18" s="6">
        <f>DATE(2024,12,11)+TIME(22,1,44)</f>
        <v>45637.917870370373</v>
      </c>
      <c r="B18" s="7" t="s">
        <v>286</v>
      </c>
      <c r="C18" s="7" t="s">
        <v>99</v>
      </c>
      <c r="D18" s="7" t="s">
        <v>287</v>
      </c>
      <c r="E18" s="7" t="s">
        <v>234</v>
      </c>
      <c r="F18" s="7" t="s">
        <v>40</v>
      </c>
      <c r="G18" s="7" t="s">
        <v>235</v>
      </c>
      <c r="H18" s="7" t="s">
        <v>42</v>
      </c>
      <c r="I18" s="8">
        <f>DATE(2025,1,13)</f>
        <v>45670</v>
      </c>
      <c r="J18" s="8">
        <f>DATE(2025,1,16)</f>
        <v>45673</v>
      </c>
      <c r="K18" s="7"/>
      <c r="L18" s="7"/>
      <c r="M18" s="7" t="s">
        <v>66</v>
      </c>
      <c r="N18" s="7" t="s">
        <v>145</v>
      </c>
      <c r="O18" s="7" t="s">
        <v>288</v>
      </c>
      <c r="P18" s="7" t="s">
        <v>289</v>
      </c>
      <c r="Q18" s="7" t="s">
        <v>290</v>
      </c>
      <c r="R18" s="7"/>
      <c r="S18" s="7" t="s">
        <v>291</v>
      </c>
      <c r="T18" s="7" t="s">
        <v>292</v>
      </c>
      <c r="U18" s="7" t="s">
        <v>293</v>
      </c>
      <c r="V18" s="9" t="s">
        <v>294</v>
      </c>
      <c r="W18" s="7" t="s">
        <v>295</v>
      </c>
      <c r="X18" s="7" t="s">
        <v>296</v>
      </c>
      <c r="Y18" s="7" t="s">
        <v>297</v>
      </c>
      <c r="Z18" s="7" t="s">
        <v>183</v>
      </c>
      <c r="AA18" s="7" t="s">
        <v>184</v>
      </c>
      <c r="AB18" s="7" t="s">
        <v>298</v>
      </c>
      <c r="AC18" s="7" t="s">
        <v>77</v>
      </c>
      <c r="AD18" s="7" t="s">
        <v>299</v>
      </c>
      <c r="AE18" s="7" t="s">
        <v>56</v>
      </c>
      <c r="AF18" s="7" t="s">
        <v>57</v>
      </c>
      <c r="AG18" s="7" t="s">
        <v>201</v>
      </c>
      <c r="AH18" s="7" t="s">
        <v>59</v>
      </c>
      <c r="AI18" s="7"/>
      <c r="AJ18" s="7"/>
    </row>
    <row r="19" spans="1:36" ht="15.6">
      <c r="A19" s="2">
        <f>DATE(2024,12,12)+TIME(10,20,41)</f>
        <v>45638.431030092594</v>
      </c>
      <c r="B19" s="3" t="s">
        <v>300</v>
      </c>
      <c r="C19" s="3" t="s">
        <v>301</v>
      </c>
      <c r="D19" s="3" t="s">
        <v>302</v>
      </c>
      <c r="E19" s="3" t="s">
        <v>39</v>
      </c>
      <c r="F19" s="3" t="s">
        <v>40</v>
      </c>
      <c r="G19" s="3" t="s">
        <v>235</v>
      </c>
      <c r="H19" s="3" t="s">
        <v>42</v>
      </c>
      <c r="I19" s="4">
        <f>DATE(2025,1,13)</f>
        <v>45670</v>
      </c>
      <c r="J19" s="4">
        <f>DATE(2025,1,16)</f>
        <v>45673</v>
      </c>
      <c r="K19" s="3" t="s">
        <v>303</v>
      </c>
      <c r="L19" s="3" t="s">
        <v>304</v>
      </c>
      <c r="M19" s="3"/>
      <c r="N19" s="3" t="s">
        <v>44</v>
      </c>
      <c r="O19" s="3"/>
      <c r="P19" s="3"/>
      <c r="Q19" s="3"/>
      <c r="R19" s="3" t="s">
        <v>305</v>
      </c>
      <c r="S19" s="3" t="s">
        <v>306</v>
      </c>
      <c r="T19" s="3" t="s">
        <v>307</v>
      </c>
      <c r="U19" s="3" t="s">
        <v>308</v>
      </c>
      <c r="V19" s="5" t="s">
        <v>309</v>
      </c>
      <c r="W19" s="3" t="s">
        <v>310</v>
      </c>
      <c r="X19" s="3" t="s">
        <v>310</v>
      </c>
      <c r="Y19" s="3" t="s">
        <v>50</v>
      </c>
      <c r="Z19" s="3" t="s">
        <v>51</v>
      </c>
      <c r="AA19" s="3" t="s">
        <v>52</v>
      </c>
      <c r="AB19" s="3" t="s">
        <v>311</v>
      </c>
      <c r="AC19" s="3" t="s">
        <v>77</v>
      </c>
      <c r="AD19" s="3" t="s">
        <v>55</v>
      </c>
      <c r="AE19" s="3" t="s">
        <v>56</v>
      </c>
      <c r="AF19" s="3" t="s">
        <v>57</v>
      </c>
      <c r="AG19" s="3" t="s">
        <v>201</v>
      </c>
      <c r="AH19" s="3" t="s">
        <v>59</v>
      </c>
      <c r="AI19" s="3"/>
      <c r="AJ19" s="3"/>
    </row>
    <row r="20" spans="1:36" ht="15.6">
      <c r="A20" s="6">
        <f>DATE(2024,12,10)+TIME(10,49,38)</f>
        <v>45636.45113425926</v>
      </c>
      <c r="B20" s="7" t="s">
        <v>312</v>
      </c>
      <c r="C20" s="7" t="s">
        <v>313</v>
      </c>
      <c r="D20" s="7" t="s">
        <v>314</v>
      </c>
      <c r="E20" s="7" t="s">
        <v>315</v>
      </c>
      <c r="F20" s="7" t="s">
        <v>40</v>
      </c>
      <c r="G20" s="7" t="s">
        <v>235</v>
      </c>
      <c r="H20" s="7" t="s">
        <v>42</v>
      </c>
      <c r="I20" s="8">
        <f>DATE(2025,1,13)</f>
        <v>45670</v>
      </c>
      <c r="J20" s="8">
        <f>DATE(2025,1,16)</f>
        <v>45673</v>
      </c>
      <c r="K20" s="7"/>
      <c r="L20" s="7"/>
      <c r="M20" s="7" t="s">
        <v>66</v>
      </c>
      <c r="N20" s="7" t="s">
        <v>145</v>
      </c>
      <c r="O20" s="7" t="s">
        <v>316</v>
      </c>
      <c r="P20" s="7" t="s">
        <v>317</v>
      </c>
      <c r="Q20" s="7" t="s">
        <v>314</v>
      </c>
      <c r="R20" s="7"/>
      <c r="S20" s="10" t="s">
        <v>318</v>
      </c>
      <c r="T20" s="7" t="s">
        <v>319</v>
      </c>
      <c r="U20" s="7" t="s">
        <v>320</v>
      </c>
      <c r="V20" s="9" t="s">
        <v>321</v>
      </c>
      <c r="W20" s="7" t="s">
        <v>322</v>
      </c>
      <c r="X20" s="7" t="s">
        <v>322</v>
      </c>
      <c r="Y20" s="7" t="s">
        <v>323</v>
      </c>
      <c r="Z20" s="7" t="s">
        <v>324</v>
      </c>
      <c r="AA20" s="7" t="s">
        <v>325</v>
      </c>
      <c r="AB20" s="7" t="s">
        <v>326</v>
      </c>
      <c r="AC20" s="7" t="s">
        <v>77</v>
      </c>
      <c r="AD20" s="7" t="s">
        <v>55</v>
      </c>
      <c r="AE20" s="7" t="s">
        <v>56</v>
      </c>
      <c r="AF20" s="7" t="s">
        <v>327</v>
      </c>
      <c r="AG20" s="7" t="s">
        <v>328</v>
      </c>
      <c r="AH20" s="7" t="s">
        <v>59</v>
      </c>
      <c r="AI20" s="7"/>
      <c r="AJ20" s="7" t="s">
        <v>115</v>
      </c>
    </row>
    <row r="21" spans="1:36" ht="15.6">
      <c r="A21" s="2">
        <f>DATE(2024,12,5)+TIME(15,26,11)</f>
        <v>45631.643182870372</v>
      </c>
      <c r="B21" s="3" t="s">
        <v>329</v>
      </c>
      <c r="C21" s="3" t="s">
        <v>330</v>
      </c>
      <c r="D21" s="3" t="s">
        <v>331</v>
      </c>
      <c r="E21" s="3" t="s">
        <v>83</v>
      </c>
      <c r="F21" s="3" t="s">
        <v>40</v>
      </c>
      <c r="G21" s="3" t="s">
        <v>235</v>
      </c>
      <c r="H21" s="3" t="s">
        <v>42</v>
      </c>
      <c r="I21" s="4">
        <f>DATE(2025,1,13)</f>
        <v>45670</v>
      </c>
      <c r="J21" s="4">
        <f>DATE(2025,1,16)</f>
        <v>45673</v>
      </c>
      <c r="K21" s="3"/>
      <c r="L21" s="3"/>
      <c r="M21" s="3" t="s">
        <v>66</v>
      </c>
      <c r="N21" s="3" t="s">
        <v>44</v>
      </c>
      <c r="O21" s="3"/>
      <c r="P21" s="3"/>
      <c r="Q21" s="3"/>
      <c r="R21" s="3"/>
      <c r="S21" s="3" t="s">
        <v>332</v>
      </c>
      <c r="T21" s="3" t="s">
        <v>333</v>
      </c>
      <c r="U21" s="3" t="s">
        <v>334</v>
      </c>
      <c r="V21" s="5" t="s">
        <v>335</v>
      </c>
      <c r="W21" s="3" t="s">
        <v>336</v>
      </c>
      <c r="X21" s="3" t="s">
        <v>336</v>
      </c>
      <c r="Y21" s="3" t="s">
        <v>337</v>
      </c>
      <c r="Z21" s="3" t="s">
        <v>92</v>
      </c>
      <c r="AA21" s="3" t="s">
        <v>93</v>
      </c>
      <c r="AB21" s="3" t="s">
        <v>338</v>
      </c>
      <c r="AC21" s="3" t="s">
        <v>140</v>
      </c>
      <c r="AD21" s="3" t="s">
        <v>55</v>
      </c>
      <c r="AE21" s="3" t="s">
        <v>56</v>
      </c>
      <c r="AF21" s="3" t="s">
        <v>57</v>
      </c>
      <c r="AG21" s="3" t="s">
        <v>328</v>
      </c>
      <c r="AH21" s="3" t="s">
        <v>59</v>
      </c>
      <c r="AI21" s="3"/>
      <c r="AJ21" s="3" t="s">
        <v>115</v>
      </c>
    </row>
    <row r="22" spans="1:36" ht="15.6">
      <c r="A22" s="2">
        <f>DATE(2024,12,27)+TIME(17,25,54)</f>
        <v>45653.726319444446</v>
      </c>
      <c r="B22" s="3" t="s">
        <v>339</v>
      </c>
      <c r="C22" s="3" t="s">
        <v>340</v>
      </c>
      <c r="D22" s="3" t="s">
        <v>341</v>
      </c>
      <c r="E22" s="3" t="s">
        <v>174</v>
      </c>
      <c r="F22" s="3" t="s">
        <v>40</v>
      </c>
      <c r="G22" s="3" t="s">
        <v>235</v>
      </c>
      <c r="H22" s="3" t="s">
        <v>42</v>
      </c>
      <c r="I22" s="4">
        <f>DATE(2025,1,12)</f>
        <v>45669</v>
      </c>
      <c r="J22" s="4">
        <f>DATE(2025,1,16)</f>
        <v>45673</v>
      </c>
      <c r="K22" s="3"/>
      <c r="L22" s="3"/>
      <c r="M22" s="3" t="s">
        <v>66</v>
      </c>
      <c r="N22" s="3" t="s">
        <v>145</v>
      </c>
      <c r="O22" s="3" t="s">
        <v>342</v>
      </c>
      <c r="P22" s="3" t="s">
        <v>343</v>
      </c>
      <c r="Q22" s="3" t="s">
        <v>341</v>
      </c>
      <c r="R22" s="3"/>
      <c r="S22" s="3" t="s">
        <v>344</v>
      </c>
      <c r="T22" s="3" t="s">
        <v>345</v>
      </c>
      <c r="U22" s="3" t="s">
        <v>346</v>
      </c>
      <c r="V22" s="5" t="s">
        <v>347</v>
      </c>
      <c r="W22" s="3" t="s">
        <v>348</v>
      </c>
      <c r="X22" s="3" t="s">
        <v>348</v>
      </c>
      <c r="Y22" s="3" t="s">
        <v>349</v>
      </c>
      <c r="Z22" s="3" t="s">
        <v>92</v>
      </c>
      <c r="AA22" s="3" t="s">
        <v>93</v>
      </c>
      <c r="AB22" s="3" t="s">
        <v>350</v>
      </c>
      <c r="AC22" s="3" t="s">
        <v>77</v>
      </c>
      <c r="AD22" s="3" t="s">
        <v>55</v>
      </c>
      <c r="AE22" s="3" t="s">
        <v>56</v>
      </c>
      <c r="AF22" s="3" t="s">
        <v>57</v>
      </c>
      <c r="AG22" s="3" t="s">
        <v>201</v>
      </c>
      <c r="AH22" s="3" t="s">
        <v>59</v>
      </c>
      <c r="AI22" s="3"/>
      <c r="AJ22" s="3" t="s">
        <v>115</v>
      </c>
    </row>
    <row r="23" spans="1:36" ht="15.6">
      <c r="A23" s="2">
        <f>DATE(2024,12,4)+TIME(19,11,38)</f>
        <v>45630.799745370372</v>
      </c>
      <c r="B23" s="3" t="s">
        <v>351</v>
      </c>
      <c r="C23" s="3" t="s">
        <v>352</v>
      </c>
      <c r="D23" s="3" t="s">
        <v>353</v>
      </c>
      <c r="E23" s="3" t="s">
        <v>354</v>
      </c>
      <c r="F23" s="3" t="s">
        <v>64</v>
      </c>
      <c r="G23" s="3" t="s">
        <v>235</v>
      </c>
      <c r="H23" s="3" t="s">
        <v>42</v>
      </c>
      <c r="I23" s="4">
        <f>DATE(2025,1,13)</f>
        <v>45670</v>
      </c>
      <c r="J23" s="4">
        <f>DATE(2025,1,16)</f>
        <v>45673</v>
      </c>
      <c r="K23" s="3"/>
      <c r="L23" s="3"/>
      <c r="M23" s="3"/>
      <c r="N23" s="3" t="s">
        <v>44</v>
      </c>
      <c r="O23" s="3"/>
      <c r="P23" s="3"/>
      <c r="Q23" s="3"/>
      <c r="R23" s="3"/>
      <c r="S23" s="3" t="s">
        <v>355</v>
      </c>
      <c r="T23" s="3" t="s">
        <v>356</v>
      </c>
      <c r="U23" s="3" t="s">
        <v>357</v>
      </c>
      <c r="V23" s="5" t="s">
        <v>358</v>
      </c>
      <c r="W23" s="3" t="s">
        <v>359</v>
      </c>
      <c r="X23" s="3" t="s">
        <v>359</v>
      </c>
      <c r="Y23" s="3" t="s">
        <v>360</v>
      </c>
      <c r="Z23" s="3" t="s">
        <v>92</v>
      </c>
      <c r="AA23" s="3" t="s">
        <v>93</v>
      </c>
      <c r="AB23" s="3" t="s">
        <v>361</v>
      </c>
      <c r="AC23" s="3" t="s">
        <v>140</v>
      </c>
      <c r="AD23" s="3" t="s">
        <v>186</v>
      </c>
      <c r="AE23" s="3" t="s">
        <v>78</v>
      </c>
      <c r="AF23" s="3" t="s">
        <v>57</v>
      </c>
      <c r="AG23" s="3" t="s">
        <v>328</v>
      </c>
      <c r="AH23" s="3" t="s">
        <v>59</v>
      </c>
      <c r="AI23" s="3"/>
      <c r="AJ23" s="3" t="s">
        <v>115</v>
      </c>
    </row>
    <row r="24" spans="1:36" ht="15.6">
      <c r="A24" s="2">
        <f>DATE(2024,12,10)+TIME(18,4,44)</f>
        <v>45636.753287037034</v>
      </c>
      <c r="B24" s="3" t="s">
        <v>362</v>
      </c>
      <c r="C24" s="3" t="s">
        <v>363</v>
      </c>
      <c r="D24" s="3" t="s">
        <v>364</v>
      </c>
      <c r="E24" s="3" t="s">
        <v>249</v>
      </c>
      <c r="F24" s="3" t="s">
        <v>40</v>
      </c>
      <c r="G24" s="3" t="s">
        <v>235</v>
      </c>
      <c r="H24" s="3" t="s">
        <v>42</v>
      </c>
      <c r="I24" s="4">
        <f>DATE(2025,1,13)</f>
        <v>45670</v>
      </c>
      <c r="J24" s="4">
        <f>DATE(2025,1,16)</f>
        <v>45673</v>
      </c>
      <c r="K24" s="3"/>
      <c r="L24" s="3" t="s">
        <v>365</v>
      </c>
      <c r="M24" s="3" t="s">
        <v>366</v>
      </c>
      <c r="N24" s="3" t="s">
        <v>44</v>
      </c>
      <c r="O24" s="3"/>
      <c r="P24" s="3"/>
      <c r="Q24" s="3"/>
      <c r="R24" s="3"/>
      <c r="S24" s="3" t="s">
        <v>367</v>
      </c>
      <c r="T24" s="3" t="s">
        <v>368</v>
      </c>
      <c r="U24" s="3" t="s">
        <v>369</v>
      </c>
      <c r="V24" s="5" t="s">
        <v>370</v>
      </c>
      <c r="W24" s="3" t="s">
        <v>371</v>
      </c>
      <c r="X24" s="3" t="s">
        <v>371</v>
      </c>
      <c r="Y24" s="3" t="s">
        <v>256</v>
      </c>
      <c r="Z24" s="3" t="s">
        <v>257</v>
      </c>
      <c r="AA24" s="3" t="s">
        <v>258</v>
      </c>
      <c r="AB24" s="3" t="s">
        <v>372</v>
      </c>
      <c r="AC24" s="3" t="s">
        <v>170</v>
      </c>
      <c r="AD24" s="3" t="s">
        <v>55</v>
      </c>
      <c r="AE24" s="3" t="s">
        <v>56</v>
      </c>
      <c r="AF24" s="3" t="s">
        <v>57</v>
      </c>
      <c r="AG24" s="3" t="s">
        <v>201</v>
      </c>
      <c r="AH24" s="3" t="s">
        <v>59</v>
      </c>
      <c r="AI24" s="3"/>
      <c r="AJ24" s="3"/>
    </row>
    <row r="25" spans="1:36" ht="15.6">
      <c r="A25" s="6">
        <f>DATE(2024,12,11)+TIME(13,47,59)</f>
        <v>45637.574988425928</v>
      </c>
      <c r="B25" s="7" t="s">
        <v>373</v>
      </c>
      <c r="C25" s="7" t="s">
        <v>374</v>
      </c>
      <c r="D25" s="7" t="s">
        <v>375</v>
      </c>
      <c r="E25" s="7" t="s">
        <v>376</v>
      </c>
      <c r="F25" s="7" t="s">
        <v>377</v>
      </c>
      <c r="G25" s="7" t="s">
        <v>235</v>
      </c>
      <c r="H25" s="7" t="s">
        <v>42</v>
      </c>
      <c r="I25" s="8">
        <f>DATE(2025,1,13)</f>
        <v>45670</v>
      </c>
      <c r="J25" s="8">
        <f>DATE(2025,1,17)</f>
        <v>45674</v>
      </c>
      <c r="K25" s="7"/>
      <c r="L25" s="7"/>
      <c r="M25" s="7" t="s">
        <v>378</v>
      </c>
      <c r="N25" s="7" t="s">
        <v>44</v>
      </c>
      <c r="O25" s="7"/>
      <c r="P25" s="7"/>
      <c r="Q25" s="7"/>
      <c r="R25" s="7"/>
      <c r="S25" s="7" t="s">
        <v>379</v>
      </c>
      <c r="T25" s="7" t="s">
        <v>380</v>
      </c>
      <c r="U25" s="7" t="s">
        <v>381</v>
      </c>
      <c r="V25" s="9" t="s">
        <v>382</v>
      </c>
      <c r="W25" s="7" t="s">
        <v>383</v>
      </c>
      <c r="X25" s="7" t="s">
        <v>383</v>
      </c>
      <c r="Y25" s="7" t="s">
        <v>384</v>
      </c>
      <c r="Z25" s="7" t="s">
        <v>385</v>
      </c>
      <c r="AA25" s="7" t="s">
        <v>386</v>
      </c>
      <c r="AB25" s="7" t="s">
        <v>387</v>
      </c>
      <c r="AC25" s="7" t="s">
        <v>77</v>
      </c>
      <c r="AD25" s="7" t="s">
        <v>388</v>
      </c>
      <c r="AE25" s="7" t="s">
        <v>56</v>
      </c>
      <c r="AF25" s="7" t="s">
        <v>57</v>
      </c>
      <c r="AG25" s="7" t="s">
        <v>201</v>
      </c>
      <c r="AH25" s="7" t="s">
        <v>59</v>
      </c>
      <c r="AI25" s="7"/>
      <c r="AJ25" s="7"/>
    </row>
    <row r="26" spans="1:36" ht="15.6">
      <c r="A26" s="6">
        <f>DATE(2024,12,5)+TIME(14,9,36)</f>
        <v>45631.59</v>
      </c>
      <c r="B26" s="7" t="s">
        <v>389</v>
      </c>
      <c r="C26" s="7" t="s">
        <v>390</v>
      </c>
      <c r="D26" s="7" t="s">
        <v>391</v>
      </c>
      <c r="E26" s="7" t="s">
        <v>83</v>
      </c>
      <c r="F26" s="7" t="s">
        <v>64</v>
      </c>
      <c r="G26" s="7" t="s">
        <v>235</v>
      </c>
      <c r="H26" s="7" t="s">
        <v>42</v>
      </c>
      <c r="I26" s="8">
        <f>DATE(2025,1,13)</f>
        <v>45670</v>
      </c>
      <c r="J26" s="8">
        <f>DATE(2025,1,16)</f>
        <v>45673</v>
      </c>
      <c r="K26" s="7"/>
      <c r="L26" s="7" t="s">
        <v>392</v>
      </c>
      <c r="M26" s="7" t="s">
        <v>66</v>
      </c>
      <c r="N26" s="7" t="s">
        <v>145</v>
      </c>
      <c r="O26" s="7" t="s">
        <v>342</v>
      </c>
      <c r="P26" s="7" t="s">
        <v>343</v>
      </c>
      <c r="Q26" s="7" t="s">
        <v>393</v>
      </c>
      <c r="R26" s="7"/>
      <c r="S26" s="7" t="s">
        <v>394</v>
      </c>
      <c r="T26" s="7" t="s">
        <v>395</v>
      </c>
      <c r="U26" s="7" t="s">
        <v>396</v>
      </c>
      <c r="V26" s="9" t="s">
        <v>397</v>
      </c>
      <c r="W26" s="7" t="s">
        <v>398</v>
      </c>
      <c r="X26" s="7" t="s">
        <v>398</v>
      </c>
      <c r="Y26" s="7" t="s">
        <v>399</v>
      </c>
      <c r="Z26" s="7" t="s">
        <v>92</v>
      </c>
      <c r="AA26" s="7" t="s">
        <v>93</v>
      </c>
      <c r="AB26" s="7" t="s">
        <v>400</v>
      </c>
      <c r="AC26" s="7" t="s">
        <v>140</v>
      </c>
      <c r="AD26" s="7" t="s">
        <v>55</v>
      </c>
      <c r="AE26" s="7" t="s">
        <v>78</v>
      </c>
      <c r="AF26" s="7" t="s">
        <v>57</v>
      </c>
      <c r="AG26" s="7" t="s">
        <v>201</v>
      </c>
      <c r="AH26" s="7" t="s">
        <v>59</v>
      </c>
      <c r="AI26" s="7"/>
      <c r="AJ26" s="7"/>
    </row>
    <row r="27" spans="1:36" ht="15.6">
      <c r="A27" s="2">
        <f>DATE(2024,12,11)+TIME(11,28,26)</f>
        <v>45637.478078703702</v>
      </c>
      <c r="B27" s="3" t="s">
        <v>401</v>
      </c>
      <c r="C27" s="3" t="s">
        <v>402</v>
      </c>
      <c r="D27" s="3" t="s">
        <v>403</v>
      </c>
      <c r="E27" s="3" t="s">
        <v>376</v>
      </c>
      <c r="F27" s="3" t="s">
        <v>64</v>
      </c>
      <c r="G27" s="3" t="s">
        <v>235</v>
      </c>
      <c r="H27" s="3" t="s">
        <v>42</v>
      </c>
      <c r="I27" s="4">
        <f>DATE(2025,1,12)</f>
        <v>45669</v>
      </c>
      <c r="J27" s="4">
        <f>DATE(2025,1,16)</f>
        <v>45673</v>
      </c>
      <c r="K27" s="3"/>
      <c r="L27" s="3"/>
      <c r="M27" s="3" t="s">
        <v>66</v>
      </c>
      <c r="N27" s="3" t="s">
        <v>145</v>
      </c>
      <c r="O27" s="3" t="s">
        <v>404</v>
      </c>
      <c r="P27" s="3" t="s">
        <v>405</v>
      </c>
      <c r="Q27" s="3" t="s">
        <v>406</v>
      </c>
      <c r="R27" s="3"/>
      <c r="S27" s="3" t="s">
        <v>407</v>
      </c>
      <c r="T27" s="3" t="s">
        <v>408</v>
      </c>
      <c r="U27" s="3" t="s">
        <v>409</v>
      </c>
      <c r="V27" s="5" t="s">
        <v>410</v>
      </c>
      <c r="W27" s="3" t="s">
        <v>411</v>
      </c>
      <c r="X27" s="3" t="s">
        <v>412</v>
      </c>
      <c r="Y27" s="3" t="s">
        <v>413</v>
      </c>
      <c r="Z27" s="3" t="s">
        <v>385</v>
      </c>
      <c r="AA27" s="3" t="s">
        <v>386</v>
      </c>
      <c r="AB27" s="3" t="s">
        <v>414</v>
      </c>
      <c r="AC27" s="3" t="s">
        <v>54</v>
      </c>
      <c r="AD27" s="3" t="s">
        <v>186</v>
      </c>
      <c r="AE27" s="3" t="s">
        <v>78</v>
      </c>
      <c r="AF27" s="3" t="s">
        <v>113</v>
      </c>
      <c r="AG27" s="3" t="s">
        <v>79</v>
      </c>
      <c r="AH27" s="3" t="s">
        <v>59</v>
      </c>
      <c r="AI27" s="3" t="s">
        <v>114</v>
      </c>
      <c r="AJ27" s="3" t="s">
        <v>115</v>
      </c>
    </row>
    <row r="28" spans="1:36" ht="15.6">
      <c r="A28" s="6">
        <f>DATE(2024,12,11)+TIME(21,56,4)</f>
        <v>45637.913935185185</v>
      </c>
      <c r="B28" s="3" t="s">
        <v>415</v>
      </c>
      <c r="C28" s="3" t="s">
        <v>416</v>
      </c>
      <c r="D28" s="7" t="s">
        <v>417</v>
      </c>
      <c r="E28" s="7" t="s">
        <v>234</v>
      </c>
      <c r="F28" s="7" t="s">
        <v>40</v>
      </c>
      <c r="G28" s="7" t="s">
        <v>235</v>
      </c>
      <c r="H28" s="7" t="s">
        <v>42</v>
      </c>
      <c r="I28" s="8">
        <f>DATE(2025,1,13)</f>
        <v>45670</v>
      </c>
      <c r="J28" s="8">
        <f>DATE(2025,1,16)</f>
        <v>45673</v>
      </c>
      <c r="K28" s="7" t="s">
        <v>418</v>
      </c>
      <c r="L28" s="7"/>
      <c r="M28" s="7" t="s">
        <v>66</v>
      </c>
      <c r="N28" s="7" t="s">
        <v>145</v>
      </c>
      <c r="O28" s="7" t="s">
        <v>419</v>
      </c>
      <c r="P28" s="7" t="s">
        <v>420</v>
      </c>
      <c r="Q28" s="7" t="s">
        <v>290</v>
      </c>
      <c r="R28" s="7" t="s">
        <v>297</v>
      </c>
      <c r="S28" s="7" t="s">
        <v>421</v>
      </c>
      <c r="T28" s="7" t="s">
        <v>422</v>
      </c>
      <c r="U28" s="7" t="s">
        <v>423</v>
      </c>
      <c r="V28" s="9" t="s">
        <v>424</v>
      </c>
      <c r="W28" s="7" t="s">
        <v>425</v>
      </c>
      <c r="X28" s="7" t="s">
        <v>425</v>
      </c>
      <c r="Y28" s="7" t="s">
        <v>426</v>
      </c>
      <c r="Z28" s="7" t="s">
        <v>183</v>
      </c>
      <c r="AA28" s="7" t="s">
        <v>184</v>
      </c>
      <c r="AB28" s="7" t="s">
        <v>427</v>
      </c>
      <c r="AC28" s="7" t="s">
        <v>77</v>
      </c>
      <c r="AD28" s="7" t="s">
        <v>55</v>
      </c>
      <c r="AE28" s="7" t="s">
        <v>56</v>
      </c>
      <c r="AF28" s="7" t="s">
        <v>57</v>
      </c>
      <c r="AG28" s="7" t="s">
        <v>201</v>
      </c>
      <c r="AH28" s="7" t="s">
        <v>59</v>
      </c>
      <c r="AI28" s="7"/>
      <c r="AJ28" s="7"/>
    </row>
    <row r="29" spans="1:36" ht="15.6">
      <c r="A29" s="2">
        <f>DATE(2024,11,14)+TIME(10,49,27)</f>
        <v>45610.451006944444</v>
      </c>
      <c r="B29" s="3" t="s">
        <v>202</v>
      </c>
      <c r="C29" s="3" t="s">
        <v>428</v>
      </c>
      <c r="D29" s="3" t="s">
        <v>429</v>
      </c>
      <c r="E29" s="3" t="s">
        <v>430</v>
      </c>
      <c r="F29" s="3" t="s">
        <v>377</v>
      </c>
      <c r="G29" s="3" t="s">
        <v>219</v>
      </c>
      <c r="H29" s="3" t="s">
        <v>42</v>
      </c>
      <c r="I29" s="4">
        <f>DATE(2025,1,13)</f>
        <v>45670</v>
      </c>
      <c r="J29" s="4">
        <f>DATE(2025,1,16)</f>
        <v>45673</v>
      </c>
      <c r="K29" s="3"/>
      <c r="L29" s="3" t="s">
        <v>431</v>
      </c>
      <c r="M29" s="3" t="s">
        <v>66</v>
      </c>
      <c r="N29" s="3" t="s">
        <v>145</v>
      </c>
      <c r="O29" s="3" t="s">
        <v>432</v>
      </c>
      <c r="P29" s="3" t="s">
        <v>433</v>
      </c>
      <c r="Q29" s="3" t="s">
        <v>434</v>
      </c>
      <c r="R29" s="3"/>
      <c r="S29" s="3" t="s">
        <v>435</v>
      </c>
      <c r="T29" s="3" t="s">
        <v>436</v>
      </c>
      <c r="U29" s="3" t="s">
        <v>437</v>
      </c>
      <c r="V29" s="5" t="s">
        <v>438</v>
      </c>
      <c r="W29" s="3" t="s">
        <v>439</v>
      </c>
      <c r="X29" s="3" t="s">
        <v>440</v>
      </c>
      <c r="Y29" s="3" t="s">
        <v>441</v>
      </c>
      <c r="Z29" s="3" t="s">
        <v>442</v>
      </c>
      <c r="AA29" s="3" t="s">
        <v>443</v>
      </c>
      <c r="AB29" s="3" t="s">
        <v>444</v>
      </c>
      <c r="AC29" s="3" t="s">
        <v>140</v>
      </c>
      <c r="AD29" s="3" t="s">
        <v>299</v>
      </c>
      <c r="AE29" s="3" t="s">
        <v>56</v>
      </c>
      <c r="AF29" s="3" t="s">
        <v>274</v>
      </c>
      <c r="AG29" s="3" t="s">
        <v>230</v>
      </c>
      <c r="AH29" s="3" t="s">
        <v>59</v>
      </c>
      <c r="AI29" s="3"/>
      <c r="AJ29" s="3"/>
    </row>
    <row r="30" spans="1:36" ht="15.6">
      <c r="A30" s="2">
        <f>DATE(2024,12,4)+TIME(19,5,3)</f>
        <v>45630.795173611114</v>
      </c>
      <c r="B30" s="3" t="s">
        <v>445</v>
      </c>
      <c r="C30" s="3" t="s">
        <v>446</v>
      </c>
      <c r="D30" s="3" t="s">
        <v>447</v>
      </c>
      <c r="E30" s="3" t="s">
        <v>448</v>
      </c>
      <c r="F30" s="3" t="s">
        <v>40</v>
      </c>
      <c r="G30" s="3" t="s">
        <v>235</v>
      </c>
      <c r="H30" s="3" t="s">
        <v>42</v>
      </c>
      <c r="I30" s="4">
        <f>DATE(2025,1,12)</f>
        <v>45669</v>
      </c>
      <c r="J30" s="4">
        <f>DATE(2025,1,16)</f>
        <v>45673</v>
      </c>
      <c r="K30" s="3"/>
      <c r="L30" s="3"/>
      <c r="M30" s="3" t="s">
        <v>66</v>
      </c>
      <c r="N30" s="3" t="s">
        <v>145</v>
      </c>
      <c r="O30" s="3" t="s">
        <v>449</v>
      </c>
      <c r="P30" s="3" t="s">
        <v>450</v>
      </c>
      <c r="Q30" s="3" t="s">
        <v>451</v>
      </c>
      <c r="R30" s="3"/>
      <c r="S30" s="3" t="s">
        <v>452</v>
      </c>
      <c r="T30" s="3" t="s">
        <v>453</v>
      </c>
      <c r="U30" s="3" t="s">
        <v>454</v>
      </c>
      <c r="V30" s="5" t="s">
        <v>455</v>
      </c>
      <c r="W30" s="3" t="s">
        <v>456</v>
      </c>
      <c r="X30" s="3" t="s">
        <v>456</v>
      </c>
      <c r="Y30" s="3" t="s">
        <v>457</v>
      </c>
      <c r="Z30" s="3" t="s">
        <v>458</v>
      </c>
      <c r="AA30" s="3" t="s">
        <v>459</v>
      </c>
      <c r="AB30" s="3" t="s">
        <v>460</v>
      </c>
      <c r="AC30" s="3" t="s">
        <v>77</v>
      </c>
      <c r="AD30" s="3" t="s">
        <v>461</v>
      </c>
      <c r="AE30" s="3" t="s">
        <v>56</v>
      </c>
      <c r="AF30" s="3" t="s">
        <v>96</v>
      </c>
      <c r="AG30" s="3" t="s">
        <v>97</v>
      </c>
      <c r="AH30" s="3" t="s">
        <v>59</v>
      </c>
      <c r="AI30" s="3" t="s">
        <v>114</v>
      </c>
      <c r="AJ30" s="3"/>
    </row>
    <row r="31" spans="1:36" ht="15.6">
      <c r="A31" s="2">
        <f>DATE(2024,12,27)+TIME(15,45,1)</f>
        <v>45653.656261574077</v>
      </c>
      <c r="B31" s="3" t="s">
        <v>462</v>
      </c>
      <c r="C31" s="3" t="s">
        <v>463</v>
      </c>
      <c r="D31" s="3" t="s">
        <v>464</v>
      </c>
      <c r="E31" s="3" t="s">
        <v>465</v>
      </c>
      <c r="F31" s="3" t="s">
        <v>40</v>
      </c>
      <c r="G31" s="3" t="s">
        <v>466</v>
      </c>
      <c r="H31" s="3" t="s">
        <v>42</v>
      </c>
      <c r="I31" s="4">
        <f>DATE(2025,1,13)</f>
        <v>45670</v>
      </c>
      <c r="J31" s="4">
        <f>DATE(2025,1,16)</f>
        <v>45673</v>
      </c>
      <c r="K31" s="3"/>
      <c r="L31" s="3"/>
      <c r="M31" s="3" t="s">
        <v>66</v>
      </c>
      <c r="N31" s="3" t="s">
        <v>44</v>
      </c>
      <c r="O31" s="3"/>
      <c r="P31" s="3"/>
      <c r="Q31" s="3"/>
      <c r="R31" s="3"/>
      <c r="S31" s="3" t="s">
        <v>467</v>
      </c>
      <c r="T31" s="3" t="s">
        <v>468</v>
      </c>
      <c r="U31" s="3" t="s">
        <v>469</v>
      </c>
      <c r="V31" s="5" t="s">
        <v>470</v>
      </c>
      <c r="W31" s="3" t="s">
        <v>471</v>
      </c>
      <c r="X31" s="3" t="s">
        <v>471</v>
      </c>
      <c r="Y31" s="3" t="s">
        <v>472</v>
      </c>
      <c r="Z31" s="3" t="s">
        <v>473</v>
      </c>
      <c r="AA31" s="3" t="s">
        <v>474</v>
      </c>
      <c r="AB31" s="3" t="s">
        <v>475</v>
      </c>
      <c r="AC31" s="3" t="s">
        <v>54</v>
      </c>
      <c r="AD31" s="3" t="s">
        <v>55</v>
      </c>
      <c r="AE31" s="3" t="s">
        <v>56</v>
      </c>
      <c r="AF31" s="3" t="s">
        <v>57</v>
      </c>
      <c r="AG31" s="3" t="s">
        <v>201</v>
      </c>
      <c r="AH31" s="3" t="s">
        <v>59</v>
      </c>
      <c r="AI31" s="3"/>
      <c r="AJ31" s="3"/>
    </row>
    <row r="32" spans="1:36" ht="15.6">
      <c r="A32" s="6">
        <f>DATE(2024,12,27)+TIME(18,42,35)</f>
        <v>45653.77957175926</v>
      </c>
      <c r="B32" s="3" t="s">
        <v>182</v>
      </c>
      <c r="C32" s="3" t="s">
        <v>476</v>
      </c>
      <c r="D32" s="7" t="s">
        <v>477</v>
      </c>
      <c r="E32" s="7" t="s">
        <v>83</v>
      </c>
      <c r="F32" s="7" t="s">
        <v>40</v>
      </c>
      <c r="G32" s="7" t="s">
        <v>219</v>
      </c>
      <c r="H32" s="7" t="s">
        <v>42</v>
      </c>
      <c r="I32" s="8">
        <f>DATE(2025,1,13)</f>
        <v>45670</v>
      </c>
      <c r="J32" s="8">
        <f>DATE(2025,1,16)</f>
        <v>45673</v>
      </c>
      <c r="K32" s="7"/>
      <c r="L32" s="7"/>
      <c r="M32" s="7" t="s">
        <v>66</v>
      </c>
      <c r="N32" s="7" t="s">
        <v>44</v>
      </c>
      <c r="O32" s="7"/>
      <c r="P32" s="7"/>
      <c r="Q32" s="7"/>
      <c r="R32" s="7"/>
      <c r="S32" s="10" t="s">
        <v>478</v>
      </c>
      <c r="T32" s="7" t="s">
        <v>479</v>
      </c>
      <c r="U32" s="7" t="s">
        <v>480</v>
      </c>
      <c r="V32" s="9" t="s">
        <v>481</v>
      </c>
      <c r="W32" s="7" t="s">
        <v>482</v>
      </c>
      <c r="X32" s="7" t="s">
        <v>482</v>
      </c>
      <c r="Y32" s="7" t="s">
        <v>483</v>
      </c>
      <c r="Z32" s="7" t="s">
        <v>92</v>
      </c>
      <c r="AA32" s="7" t="s">
        <v>93</v>
      </c>
      <c r="AB32" s="7" t="s">
        <v>484</v>
      </c>
      <c r="AC32" s="7" t="s">
        <v>140</v>
      </c>
      <c r="AD32" s="7" t="s">
        <v>55</v>
      </c>
      <c r="AE32" s="7" t="s">
        <v>56</v>
      </c>
      <c r="AF32" s="7" t="s">
        <v>96</v>
      </c>
      <c r="AG32" s="7" t="s">
        <v>201</v>
      </c>
      <c r="AH32" s="7" t="s">
        <v>59</v>
      </c>
      <c r="AI32" s="7"/>
      <c r="AJ32" s="7"/>
    </row>
    <row r="33" spans="1:36" ht="15.6">
      <c r="A33" s="2">
        <f>DATE(2024,12,10)+TIME(11,6,44)</f>
        <v>45636.463009259256</v>
      </c>
      <c r="B33" s="3" t="s">
        <v>485</v>
      </c>
      <c r="C33" s="3" t="s">
        <v>486</v>
      </c>
      <c r="D33" s="3" t="s">
        <v>487</v>
      </c>
      <c r="E33" s="3" t="s">
        <v>488</v>
      </c>
      <c r="F33" s="3" t="s">
        <v>40</v>
      </c>
      <c r="G33" s="3" t="s">
        <v>235</v>
      </c>
      <c r="H33" s="3" t="s">
        <v>42</v>
      </c>
      <c r="I33" s="4">
        <f>DATE(2025,1,13)</f>
        <v>45670</v>
      </c>
      <c r="J33" s="4">
        <f>DATE(2025,1,16)</f>
        <v>45673</v>
      </c>
      <c r="K33" s="3"/>
      <c r="L33" s="3"/>
      <c r="M33" s="3" t="s">
        <v>66</v>
      </c>
      <c r="N33" s="3" t="s">
        <v>44</v>
      </c>
      <c r="O33" s="3"/>
      <c r="P33" s="3"/>
      <c r="Q33" s="3"/>
      <c r="R33" s="3" t="s">
        <v>489</v>
      </c>
      <c r="S33" s="3" t="s">
        <v>490</v>
      </c>
      <c r="T33" s="3" t="s">
        <v>491</v>
      </c>
      <c r="U33" s="3" t="s">
        <v>492</v>
      </c>
      <c r="V33" s="5" t="s">
        <v>493</v>
      </c>
      <c r="W33" s="3" t="s">
        <v>494</v>
      </c>
      <c r="X33" s="3" t="s">
        <v>494</v>
      </c>
      <c r="Y33" s="3" t="s">
        <v>495</v>
      </c>
      <c r="Z33" s="3" t="s">
        <v>496</v>
      </c>
      <c r="AA33" s="3" t="s">
        <v>497</v>
      </c>
      <c r="AB33" s="3" t="s">
        <v>498</v>
      </c>
      <c r="AC33" s="3" t="s">
        <v>77</v>
      </c>
      <c r="AD33" s="3" t="s">
        <v>499</v>
      </c>
      <c r="AE33" s="3" t="s">
        <v>56</v>
      </c>
      <c r="AF33" s="3" t="s">
        <v>57</v>
      </c>
      <c r="AG33" s="3" t="s">
        <v>201</v>
      </c>
      <c r="AH33" s="3" t="s">
        <v>59</v>
      </c>
      <c r="AI33" s="3" t="s">
        <v>114</v>
      </c>
      <c r="AJ33" s="3" t="s">
        <v>115</v>
      </c>
    </row>
    <row r="34" spans="1:36" ht="15.6">
      <c r="A34" s="6">
        <f>DATE(2024,12,4)+TIME(20,21,21)</f>
        <v>45630.84815972222</v>
      </c>
      <c r="B34" s="3" t="s">
        <v>500</v>
      </c>
      <c r="C34" s="3" t="s">
        <v>501</v>
      </c>
      <c r="D34" s="7" t="s">
        <v>502</v>
      </c>
      <c r="E34" s="7" t="s">
        <v>503</v>
      </c>
      <c r="F34" s="7" t="s">
        <v>504</v>
      </c>
      <c r="G34" s="7" t="s">
        <v>505</v>
      </c>
      <c r="H34" s="7" t="s">
        <v>114</v>
      </c>
      <c r="I34" s="8"/>
      <c r="J34" s="8"/>
      <c r="K34" s="7"/>
      <c r="L34" s="7"/>
      <c r="M34" s="7" t="s">
        <v>66</v>
      </c>
      <c r="N34" s="7" t="s">
        <v>44</v>
      </c>
      <c r="O34" s="7"/>
      <c r="P34" s="7"/>
      <c r="Q34" s="7"/>
      <c r="R34" s="7"/>
      <c r="S34" s="7" t="s">
        <v>506</v>
      </c>
      <c r="T34" s="7" t="s">
        <v>507</v>
      </c>
      <c r="U34" s="7" t="s">
        <v>508</v>
      </c>
      <c r="V34" s="9" t="s">
        <v>509</v>
      </c>
      <c r="W34" s="7" t="s">
        <v>510</v>
      </c>
      <c r="X34" s="7" t="s">
        <v>511</v>
      </c>
      <c r="Y34" s="7" t="s">
        <v>211</v>
      </c>
      <c r="Z34" s="7" t="s">
        <v>212</v>
      </c>
      <c r="AA34" s="7" t="s">
        <v>213</v>
      </c>
      <c r="AB34" s="7" t="s">
        <v>512</v>
      </c>
      <c r="AC34" s="7" t="s">
        <v>245</v>
      </c>
      <c r="AD34" s="7" t="s">
        <v>55</v>
      </c>
      <c r="AE34" s="7" t="s">
        <v>56</v>
      </c>
      <c r="AF34" s="7" t="s">
        <v>57</v>
      </c>
      <c r="AG34" s="7" t="s">
        <v>230</v>
      </c>
      <c r="AH34" s="7" t="s">
        <v>59</v>
      </c>
      <c r="AI34" s="7"/>
      <c r="AJ34" s="7"/>
    </row>
    <row r="35" spans="1:36" ht="15.6">
      <c r="A35" s="2">
        <f>DATE(2025,1,2)+TIME(16,9,13)</f>
        <v>45659.673067129632</v>
      </c>
      <c r="B35" s="3" t="s">
        <v>513</v>
      </c>
      <c r="C35" s="3" t="s">
        <v>514</v>
      </c>
      <c r="D35" s="3" t="s">
        <v>515</v>
      </c>
      <c r="E35" s="3" t="s">
        <v>249</v>
      </c>
      <c r="F35" s="3" t="s">
        <v>40</v>
      </c>
      <c r="G35" s="3" t="s">
        <v>219</v>
      </c>
      <c r="H35" s="3" t="s">
        <v>42</v>
      </c>
      <c r="I35" s="4">
        <f>DATE(2025,1,13)</f>
        <v>45670</v>
      </c>
      <c r="J35" s="4">
        <f>DATE(2025,1,16)</f>
        <v>45673</v>
      </c>
      <c r="K35" s="3" t="s">
        <v>516</v>
      </c>
      <c r="L35" s="3"/>
      <c r="M35" s="3" t="s">
        <v>66</v>
      </c>
      <c r="N35" s="3" t="s">
        <v>44</v>
      </c>
      <c r="O35" s="3"/>
      <c r="P35" s="3"/>
      <c r="Q35" s="3"/>
      <c r="R35" s="3"/>
      <c r="S35" s="3" t="s">
        <v>517</v>
      </c>
      <c r="T35" s="3" t="s">
        <v>518</v>
      </c>
      <c r="U35" s="3" t="s">
        <v>519</v>
      </c>
      <c r="V35" s="5" t="s">
        <v>520</v>
      </c>
      <c r="W35" s="3" t="s">
        <v>521</v>
      </c>
      <c r="X35" s="3" t="s">
        <v>521</v>
      </c>
      <c r="Y35" s="3" t="s">
        <v>522</v>
      </c>
      <c r="Z35" s="3" t="s">
        <v>257</v>
      </c>
      <c r="AA35" s="3" t="s">
        <v>258</v>
      </c>
      <c r="AB35" s="3" t="s">
        <v>523</v>
      </c>
      <c r="AC35" s="3" t="s">
        <v>77</v>
      </c>
      <c r="AD35" s="3" t="s">
        <v>299</v>
      </c>
      <c r="AE35" s="3" t="s">
        <v>56</v>
      </c>
      <c r="AF35" s="3" t="s">
        <v>57</v>
      </c>
      <c r="AG35" s="3" t="s">
        <v>201</v>
      </c>
      <c r="AH35" s="3" t="s">
        <v>59</v>
      </c>
      <c r="AI35" s="3"/>
      <c r="AJ35" s="3"/>
    </row>
    <row r="36" spans="1:36" ht="15.6">
      <c r="A36" s="6">
        <f>DATE(2024,12,5)+TIME(22,3,21)</f>
        <v>45631.918993055559</v>
      </c>
      <c r="B36" s="7" t="s">
        <v>524</v>
      </c>
      <c r="C36" s="7" t="s">
        <v>525</v>
      </c>
      <c r="D36" s="7" t="s">
        <v>526</v>
      </c>
      <c r="E36" s="7" t="s">
        <v>315</v>
      </c>
      <c r="F36" s="7" t="s">
        <v>40</v>
      </c>
      <c r="G36" s="7" t="s">
        <v>219</v>
      </c>
      <c r="H36" s="7" t="s">
        <v>42</v>
      </c>
      <c r="I36" s="8">
        <f>DATE(2025,1,13)</f>
        <v>45670</v>
      </c>
      <c r="J36" s="8">
        <f>DATE(2025,1,16)</f>
        <v>45673</v>
      </c>
      <c r="K36" s="7"/>
      <c r="L36" s="7" t="s">
        <v>527</v>
      </c>
      <c r="M36" s="7" t="s">
        <v>66</v>
      </c>
      <c r="N36" s="7" t="s">
        <v>145</v>
      </c>
      <c r="O36" s="7" t="s">
        <v>316</v>
      </c>
      <c r="P36" s="7" t="s">
        <v>527</v>
      </c>
      <c r="Q36" s="7" t="s">
        <v>528</v>
      </c>
      <c r="R36" s="7"/>
      <c r="S36" s="7" t="s">
        <v>529</v>
      </c>
      <c r="T36" s="7" t="s">
        <v>530</v>
      </c>
      <c r="U36" s="7" t="s">
        <v>531</v>
      </c>
      <c r="V36" s="9" t="s">
        <v>532</v>
      </c>
      <c r="W36" s="7" t="s">
        <v>533</v>
      </c>
      <c r="X36" s="7" t="s">
        <v>533</v>
      </c>
      <c r="Y36" s="7" t="s">
        <v>323</v>
      </c>
      <c r="Z36" s="7" t="s">
        <v>324</v>
      </c>
      <c r="AA36" s="7" t="s">
        <v>325</v>
      </c>
      <c r="AB36" s="7" t="s">
        <v>534</v>
      </c>
      <c r="AC36" s="7" t="s">
        <v>54</v>
      </c>
      <c r="AD36" s="7" t="s">
        <v>55</v>
      </c>
      <c r="AE36" s="7" t="s">
        <v>56</v>
      </c>
      <c r="AF36" s="7" t="s">
        <v>57</v>
      </c>
      <c r="AG36" s="7" t="s">
        <v>201</v>
      </c>
      <c r="AH36" s="7" t="s">
        <v>59</v>
      </c>
      <c r="AI36" s="7"/>
      <c r="AJ36" s="7"/>
    </row>
    <row r="37" spans="1:36" ht="15.6">
      <c r="A37" s="6">
        <f>DATE(2024,12,5)+TIME(15,8,38)</f>
        <v>45631.630995370368</v>
      </c>
      <c r="B37" s="7" t="s">
        <v>535</v>
      </c>
      <c r="C37" s="7" t="s">
        <v>536</v>
      </c>
      <c r="D37" s="7" t="s">
        <v>537</v>
      </c>
      <c r="E37" s="7" t="s">
        <v>174</v>
      </c>
      <c r="F37" s="7" t="s">
        <v>64</v>
      </c>
      <c r="G37" s="7" t="s">
        <v>235</v>
      </c>
      <c r="H37" s="7" t="s">
        <v>42</v>
      </c>
      <c r="I37" s="8">
        <f>DATE(2025,1,13)</f>
        <v>45670</v>
      </c>
      <c r="J37" s="8">
        <f>DATE(2025,1,16)</f>
        <v>45673</v>
      </c>
      <c r="K37" s="7"/>
      <c r="L37" s="7"/>
      <c r="M37" s="7" t="s">
        <v>66</v>
      </c>
      <c r="N37" s="7" t="s">
        <v>145</v>
      </c>
      <c r="O37" s="7" t="s">
        <v>342</v>
      </c>
      <c r="P37" s="7" t="s">
        <v>343</v>
      </c>
      <c r="Q37" s="7" t="s">
        <v>393</v>
      </c>
      <c r="R37" s="7" t="s">
        <v>538</v>
      </c>
      <c r="S37" s="7" t="s">
        <v>539</v>
      </c>
      <c r="T37" s="7" t="s">
        <v>540</v>
      </c>
      <c r="U37" s="7" t="s">
        <v>541</v>
      </c>
      <c r="V37" s="9" t="s">
        <v>542</v>
      </c>
      <c r="W37" s="7" t="s">
        <v>543</v>
      </c>
      <c r="X37" s="7" t="s">
        <v>543</v>
      </c>
      <c r="Y37" s="7" t="s">
        <v>544</v>
      </c>
      <c r="Z37" s="7" t="s">
        <v>92</v>
      </c>
      <c r="AA37" s="7" t="s">
        <v>93</v>
      </c>
      <c r="AB37" s="7" t="s">
        <v>545</v>
      </c>
      <c r="AC37" s="7" t="s">
        <v>140</v>
      </c>
      <c r="AD37" s="7" t="s">
        <v>55</v>
      </c>
      <c r="AE37" s="7" t="s">
        <v>78</v>
      </c>
      <c r="AF37" s="7" t="s">
        <v>57</v>
      </c>
      <c r="AG37" s="7" t="s">
        <v>328</v>
      </c>
      <c r="AH37" s="7" t="s">
        <v>59</v>
      </c>
      <c r="AI37" s="7"/>
      <c r="AJ37" s="7"/>
    </row>
    <row r="38" spans="1:36" ht="15.6">
      <c r="A38" s="2">
        <f>DATE(2024,12,4)+TIME(11,50,44)</f>
        <v>45630.493564814817</v>
      </c>
      <c r="B38" s="3" t="s">
        <v>546</v>
      </c>
      <c r="C38" s="3" t="s">
        <v>547</v>
      </c>
      <c r="D38" s="3" t="s">
        <v>548</v>
      </c>
      <c r="E38" s="3" t="s">
        <v>549</v>
      </c>
      <c r="F38" s="3" t="s">
        <v>64</v>
      </c>
      <c r="G38" s="3" t="s">
        <v>235</v>
      </c>
      <c r="H38" s="3" t="s">
        <v>42</v>
      </c>
      <c r="I38" s="4">
        <f>DATE(2025,1,13)</f>
        <v>45670</v>
      </c>
      <c r="J38" s="4">
        <f>DATE(2025,1,16)</f>
        <v>45673</v>
      </c>
      <c r="K38" s="3"/>
      <c r="L38" s="3" t="s">
        <v>550</v>
      </c>
      <c r="M38" s="3" t="s">
        <v>66</v>
      </c>
      <c r="N38" s="3" t="s">
        <v>145</v>
      </c>
      <c r="O38" s="3" t="s">
        <v>551</v>
      </c>
      <c r="P38" s="3" t="s">
        <v>552</v>
      </c>
      <c r="Q38" s="3" t="s">
        <v>553</v>
      </c>
      <c r="R38" s="3"/>
      <c r="S38" s="3" t="s">
        <v>554</v>
      </c>
      <c r="T38" s="3" t="s">
        <v>555</v>
      </c>
      <c r="U38" s="3" t="s">
        <v>556</v>
      </c>
      <c r="V38" s="5" t="s">
        <v>557</v>
      </c>
      <c r="W38" s="3" t="s">
        <v>558</v>
      </c>
      <c r="X38" s="3" t="s">
        <v>558</v>
      </c>
      <c r="Y38" s="3" t="s">
        <v>559</v>
      </c>
      <c r="Z38" s="3" t="s">
        <v>560</v>
      </c>
      <c r="AA38" s="3" t="s">
        <v>561</v>
      </c>
      <c r="AB38" s="3" t="s">
        <v>562</v>
      </c>
      <c r="AC38" s="3" t="s">
        <v>200</v>
      </c>
      <c r="AD38" s="3" t="s">
        <v>95</v>
      </c>
      <c r="AE38" s="3" t="s">
        <v>78</v>
      </c>
      <c r="AF38" s="3" t="s">
        <v>96</v>
      </c>
      <c r="AG38" s="3" t="s">
        <v>201</v>
      </c>
      <c r="AH38" s="3" t="s">
        <v>59</v>
      </c>
      <c r="AI38" s="3"/>
      <c r="AJ38" s="3"/>
    </row>
    <row r="39" spans="1:36" ht="15.6">
      <c r="A39" s="6">
        <f>DATE(2024,12,11)+TIME(11,34,22)</f>
        <v>45637.482199074075</v>
      </c>
      <c r="B39" s="7" t="s">
        <v>563</v>
      </c>
      <c r="C39" s="7" t="s">
        <v>564</v>
      </c>
      <c r="D39" s="7" t="s">
        <v>565</v>
      </c>
      <c r="E39" s="7" t="s">
        <v>376</v>
      </c>
      <c r="F39" s="7" t="s">
        <v>40</v>
      </c>
      <c r="G39" s="7" t="s">
        <v>235</v>
      </c>
      <c r="H39" s="7" t="s">
        <v>42</v>
      </c>
      <c r="I39" s="8">
        <f>DATE(2025,1,13)</f>
        <v>45670</v>
      </c>
      <c r="J39" s="8">
        <f>DATE(2025,1,16)</f>
        <v>45673</v>
      </c>
      <c r="K39" s="7"/>
      <c r="L39" s="7" t="s">
        <v>566</v>
      </c>
      <c r="M39" s="7" t="s">
        <v>66</v>
      </c>
      <c r="N39" s="7" t="s">
        <v>145</v>
      </c>
      <c r="O39" s="7" t="s">
        <v>567</v>
      </c>
      <c r="P39" s="7" t="s">
        <v>568</v>
      </c>
      <c r="Q39" s="7" t="s">
        <v>569</v>
      </c>
      <c r="R39" s="7" t="s">
        <v>570</v>
      </c>
      <c r="S39" s="7" t="s">
        <v>571</v>
      </c>
      <c r="T39" s="7" t="s">
        <v>572</v>
      </c>
      <c r="U39" s="7" t="s">
        <v>573</v>
      </c>
      <c r="V39" s="9" t="s">
        <v>574</v>
      </c>
      <c r="W39" s="7" t="s">
        <v>575</v>
      </c>
      <c r="X39" s="7" t="s">
        <v>575</v>
      </c>
      <c r="Y39" s="7" t="s">
        <v>413</v>
      </c>
      <c r="Z39" s="7" t="s">
        <v>385</v>
      </c>
      <c r="AA39" s="7" t="s">
        <v>386</v>
      </c>
      <c r="AB39" s="7" t="s">
        <v>576</v>
      </c>
      <c r="AC39" s="7" t="s">
        <v>77</v>
      </c>
      <c r="AD39" s="7" t="s">
        <v>55</v>
      </c>
      <c r="AE39" s="7" t="s">
        <v>56</v>
      </c>
      <c r="AF39" s="7" t="s">
        <v>57</v>
      </c>
      <c r="AG39" s="7" t="s">
        <v>328</v>
      </c>
      <c r="AH39" s="7" t="s">
        <v>59</v>
      </c>
      <c r="AI39" s="7"/>
      <c r="AJ39" s="7"/>
    </row>
    <row r="40" spans="1:36" ht="15.6">
      <c r="A40" s="2">
        <f>DATE(2024,11,13)+TIME(12,16,31)</f>
        <v>45609.511469907404</v>
      </c>
      <c r="B40" s="3" t="s">
        <v>577</v>
      </c>
      <c r="C40" s="3" t="s">
        <v>578</v>
      </c>
      <c r="D40" s="3" t="s">
        <v>579</v>
      </c>
      <c r="E40" s="3" t="s">
        <v>430</v>
      </c>
      <c r="F40" s="3" t="s">
        <v>64</v>
      </c>
      <c r="G40" s="3" t="s">
        <v>580</v>
      </c>
      <c r="H40" s="3" t="s">
        <v>42</v>
      </c>
      <c r="I40" s="4">
        <f>DATE(2025,1,13)</f>
        <v>45670</v>
      </c>
      <c r="J40" s="4">
        <f>DATE(2025,1,17)</f>
        <v>45674</v>
      </c>
      <c r="K40" s="3"/>
      <c r="L40" s="3"/>
      <c r="M40" s="3" t="s">
        <v>66</v>
      </c>
      <c r="N40" s="3" t="s">
        <v>145</v>
      </c>
      <c r="O40" s="3" t="s">
        <v>432</v>
      </c>
      <c r="P40" s="3" t="s">
        <v>581</v>
      </c>
      <c r="Q40" s="3" t="s">
        <v>582</v>
      </c>
      <c r="R40" s="3"/>
      <c r="S40" s="3" t="s">
        <v>583</v>
      </c>
      <c r="T40" s="3" t="s">
        <v>581</v>
      </c>
      <c r="U40" s="3" t="s">
        <v>584</v>
      </c>
      <c r="V40" s="5" t="s">
        <v>585</v>
      </c>
      <c r="W40" s="3" t="s">
        <v>586</v>
      </c>
      <c r="X40" s="3" t="s">
        <v>586</v>
      </c>
      <c r="Y40" s="3" t="s">
        <v>587</v>
      </c>
      <c r="Z40" s="3" t="s">
        <v>442</v>
      </c>
      <c r="AA40" s="3" t="s">
        <v>443</v>
      </c>
      <c r="AB40" s="3" t="s">
        <v>588</v>
      </c>
      <c r="AC40" s="3" t="s">
        <v>77</v>
      </c>
      <c r="AD40" s="3" t="s">
        <v>55</v>
      </c>
      <c r="AE40" s="3" t="s">
        <v>78</v>
      </c>
      <c r="AF40" s="3" t="s">
        <v>327</v>
      </c>
      <c r="AG40" s="3" t="s">
        <v>58</v>
      </c>
      <c r="AH40" s="3" t="s">
        <v>59</v>
      </c>
      <c r="AI40" s="3"/>
      <c r="AJ40" s="3"/>
    </row>
    <row r="41" spans="1:36" ht="15.6">
      <c r="A41" s="2">
        <f>DATE(2024,12,2)+TIME(14,0,9)</f>
        <v>45628.583437499998</v>
      </c>
      <c r="B41" s="3" t="s">
        <v>589</v>
      </c>
      <c r="C41" s="3" t="s">
        <v>590</v>
      </c>
      <c r="D41" s="3" t="s">
        <v>591</v>
      </c>
      <c r="E41" s="3" t="s">
        <v>39</v>
      </c>
      <c r="F41" s="3" t="s">
        <v>40</v>
      </c>
      <c r="G41" s="3" t="s">
        <v>580</v>
      </c>
      <c r="H41" s="3" t="s">
        <v>42</v>
      </c>
      <c r="I41" s="4">
        <f>DATE(2025,1,13)</f>
        <v>45670</v>
      </c>
      <c r="J41" s="4">
        <f>DATE(2025,1,16)</f>
        <v>45673</v>
      </c>
      <c r="K41" s="3"/>
      <c r="L41" s="3"/>
      <c r="M41" s="3" t="s">
        <v>66</v>
      </c>
      <c r="N41" s="3" t="s">
        <v>44</v>
      </c>
      <c r="O41" s="3"/>
      <c r="P41" s="3"/>
      <c r="Q41" s="3"/>
      <c r="R41" s="3"/>
      <c r="S41" s="3" t="s">
        <v>592</v>
      </c>
      <c r="T41" s="3" t="s">
        <v>593</v>
      </c>
      <c r="U41" s="3" t="s">
        <v>594</v>
      </c>
      <c r="V41" s="5" t="s">
        <v>595</v>
      </c>
      <c r="W41" s="3" t="s">
        <v>596</v>
      </c>
      <c r="X41" s="3" t="s">
        <v>596</v>
      </c>
      <c r="Y41" s="3" t="s">
        <v>597</v>
      </c>
      <c r="Z41" s="3" t="s">
        <v>51</v>
      </c>
      <c r="AA41" s="3" t="s">
        <v>52</v>
      </c>
      <c r="AB41" s="3" t="s">
        <v>598</v>
      </c>
      <c r="AC41" s="3" t="s">
        <v>77</v>
      </c>
      <c r="AD41" s="3" t="s">
        <v>55</v>
      </c>
      <c r="AE41" s="3" t="s">
        <v>56</v>
      </c>
      <c r="AF41" s="3" t="s">
        <v>57</v>
      </c>
      <c r="AG41" s="3" t="s">
        <v>79</v>
      </c>
      <c r="AH41" s="3" t="s">
        <v>59</v>
      </c>
      <c r="AI41" s="3"/>
      <c r="AJ41" s="3"/>
    </row>
    <row r="42" spans="1:36" ht="15.6">
      <c r="A42" s="6">
        <f>DATE(2024,11,20)+TIME(19,28,13)</f>
        <v>45616.811261574076</v>
      </c>
      <c r="B42" s="7" t="s">
        <v>599</v>
      </c>
      <c r="C42" s="7" t="s">
        <v>600</v>
      </c>
      <c r="D42" s="7" t="s">
        <v>601</v>
      </c>
      <c r="E42" s="7" t="s">
        <v>119</v>
      </c>
      <c r="F42" s="7" t="s">
        <v>64</v>
      </c>
      <c r="G42" s="7" t="s">
        <v>580</v>
      </c>
      <c r="H42" s="7" t="s">
        <v>42</v>
      </c>
      <c r="I42" s="8">
        <f>DATE(2025,1,12)</f>
        <v>45669</v>
      </c>
      <c r="J42" s="8">
        <f>DATE(2025,1,17)</f>
        <v>45674</v>
      </c>
      <c r="K42" s="7" t="s">
        <v>602</v>
      </c>
      <c r="L42" s="7"/>
      <c r="M42" s="7" t="s">
        <v>66</v>
      </c>
      <c r="N42" s="7" t="s">
        <v>145</v>
      </c>
      <c r="O42" s="7" t="s">
        <v>603</v>
      </c>
      <c r="P42" s="7" t="s">
        <v>604</v>
      </c>
      <c r="Q42" s="7" t="s">
        <v>605</v>
      </c>
      <c r="R42" s="7"/>
      <c r="S42" s="7" t="s">
        <v>606</v>
      </c>
      <c r="T42" s="7" t="s">
        <v>607</v>
      </c>
      <c r="U42" s="7" t="s">
        <v>608</v>
      </c>
      <c r="V42" s="9" t="s">
        <v>609</v>
      </c>
      <c r="W42" s="7" t="s">
        <v>610</v>
      </c>
      <c r="X42" s="7" t="s">
        <v>610</v>
      </c>
      <c r="Y42" s="7" t="s">
        <v>611</v>
      </c>
      <c r="Z42" s="7" t="s">
        <v>128</v>
      </c>
      <c r="AA42" s="7" t="s">
        <v>129</v>
      </c>
      <c r="AB42" s="7" t="s">
        <v>612</v>
      </c>
      <c r="AC42" s="7" t="s">
        <v>77</v>
      </c>
      <c r="AD42" s="7" t="s">
        <v>95</v>
      </c>
      <c r="AE42" s="7" t="s">
        <v>78</v>
      </c>
      <c r="AF42" s="7" t="s">
        <v>57</v>
      </c>
      <c r="AG42" s="7" t="s">
        <v>58</v>
      </c>
      <c r="AH42" s="7" t="s">
        <v>59</v>
      </c>
      <c r="AI42" s="7"/>
      <c r="AJ42" s="7"/>
    </row>
    <row r="43" spans="1:36" ht="15.6">
      <c r="A43" s="2">
        <f>DATE(2024,12,28)+TIME(12,24,16)</f>
        <v>45654.516851851855</v>
      </c>
      <c r="B43" s="3" t="s">
        <v>445</v>
      </c>
      <c r="C43" s="3" t="s">
        <v>613</v>
      </c>
      <c r="D43" s="3" t="s">
        <v>614</v>
      </c>
      <c r="E43" s="3" t="s">
        <v>465</v>
      </c>
      <c r="F43" s="3" t="s">
        <v>40</v>
      </c>
      <c r="G43" s="3" t="s">
        <v>580</v>
      </c>
      <c r="H43" s="3" t="s">
        <v>42</v>
      </c>
      <c r="I43" s="4">
        <f>DATE(2025,1,13)</f>
        <v>45670</v>
      </c>
      <c r="J43" s="4">
        <f>DATE(2025,1,16)</f>
        <v>45673</v>
      </c>
      <c r="K43" s="3"/>
      <c r="L43" s="3"/>
      <c r="M43" s="3"/>
      <c r="N43" s="3" t="s">
        <v>44</v>
      </c>
      <c r="O43" s="3"/>
      <c r="P43" s="3"/>
      <c r="Q43" s="3"/>
      <c r="R43" s="3"/>
      <c r="S43" s="3" t="s">
        <v>615</v>
      </c>
      <c r="T43" s="3" t="s">
        <v>616</v>
      </c>
      <c r="U43" s="3" t="s">
        <v>617</v>
      </c>
      <c r="V43" s="5" t="s">
        <v>618</v>
      </c>
      <c r="W43" s="3" t="s">
        <v>619</v>
      </c>
      <c r="X43" s="3" t="s">
        <v>619</v>
      </c>
      <c r="Y43" s="3" t="s">
        <v>620</v>
      </c>
      <c r="Z43" s="3" t="s">
        <v>473</v>
      </c>
      <c r="AA43" s="3" t="s">
        <v>474</v>
      </c>
      <c r="AB43" s="3" t="s">
        <v>621</v>
      </c>
      <c r="AC43" s="3" t="s">
        <v>77</v>
      </c>
      <c r="AD43" s="3" t="s">
        <v>55</v>
      </c>
      <c r="AE43" s="3" t="s">
        <v>56</v>
      </c>
      <c r="AF43" s="3" t="s">
        <v>113</v>
      </c>
      <c r="AG43" s="3" t="s">
        <v>230</v>
      </c>
      <c r="AH43" s="3" t="s">
        <v>59</v>
      </c>
      <c r="AI43" s="3"/>
      <c r="AJ43" s="3"/>
    </row>
    <row r="44" spans="1:36" ht="15.6">
      <c r="A44" s="6">
        <f>DATE(2024,11,21)+TIME(13,26,36)</f>
        <v>45617.56013888889</v>
      </c>
      <c r="B44" s="3" t="s">
        <v>622</v>
      </c>
      <c r="C44" s="3" t="s">
        <v>623</v>
      </c>
      <c r="D44" s="12" t="s">
        <v>624</v>
      </c>
      <c r="E44" s="7" t="s">
        <v>119</v>
      </c>
      <c r="F44" s="7" t="s">
        <v>64</v>
      </c>
      <c r="G44" s="7" t="s">
        <v>580</v>
      </c>
      <c r="H44" s="7" t="s">
        <v>42</v>
      </c>
      <c r="I44" s="8">
        <f>DATE(2025,1,13)</f>
        <v>45670</v>
      </c>
      <c r="J44" s="8">
        <f>DATE(2025,1,16)</f>
        <v>45673</v>
      </c>
      <c r="K44" s="7"/>
      <c r="L44" s="7"/>
      <c r="M44" s="7" t="s">
        <v>66</v>
      </c>
      <c r="N44" s="7" t="s">
        <v>145</v>
      </c>
      <c r="O44" s="7" t="s">
        <v>625</v>
      </c>
      <c r="P44" s="7" t="s">
        <v>604</v>
      </c>
      <c r="Q44" s="7" t="s">
        <v>626</v>
      </c>
      <c r="R44" s="7"/>
      <c r="S44" s="7" t="s">
        <v>627</v>
      </c>
      <c r="T44" s="7" t="s">
        <v>628</v>
      </c>
      <c r="U44" s="7" t="s">
        <v>629</v>
      </c>
      <c r="V44" s="9" t="s">
        <v>630</v>
      </c>
      <c r="W44" s="7" t="s">
        <v>631</v>
      </c>
      <c r="X44" s="7" t="s">
        <v>631</v>
      </c>
      <c r="Y44" s="7" t="s">
        <v>611</v>
      </c>
      <c r="Z44" s="7" t="s">
        <v>128</v>
      </c>
      <c r="AA44" s="7" t="s">
        <v>129</v>
      </c>
      <c r="AB44" s="7" t="s">
        <v>632</v>
      </c>
      <c r="AC44" s="7" t="s">
        <v>77</v>
      </c>
      <c r="AD44" s="7" t="s">
        <v>55</v>
      </c>
      <c r="AE44" s="7" t="s">
        <v>78</v>
      </c>
      <c r="AF44" s="7" t="s">
        <v>113</v>
      </c>
      <c r="AG44" s="7" t="s">
        <v>79</v>
      </c>
      <c r="AH44" s="7" t="s">
        <v>59</v>
      </c>
      <c r="AI44" s="7"/>
      <c r="AJ44" s="7"/>
    </row>
    <row r="45" spans="1:36" ht="15.6">
      <c r="A45" s="2">
        <f>DATE(2024,11,12)+TIME(12,33,55)</f>
        <v>45608.523553240739</v>
      </c>
      <c r="B45" s="3" t="s">
        <v>633</v>
      </c>
      <c r="C45" s="3" t="s">
        <v>634</v>
      </c>
      <c r="D45" s="3" t="s">
        <v>635</v>
      </c>
      <c r="E45" s="3" t="s">
        <v>636</v>
      </c>
      <c r="F45" s="3" t="s">
        <v>64</v>
      </c>
      <c r="G45" s="3" t="s">
        <v>580</v>
      </c>
      <c r="H45" s="3" t="s">
        <v>42</v>
      </c>
      <c r="I45" s="4">
        <f>DATE(2025,1,13)</f>
        <v>45670</v>
      </c>
      <c r="J45" s="4">
        <f>DATE(2025,1,16)</f>
        <v>45673</v>
      </c>
      <c r="K45" s="3"/>
      <c r="L45" s="3"/>
      <c r="M45" s="3" t="s">
        <v>66</v>
      </c>
      <c r="N45" s="3" t="s">
        <v>44</v>
      </c>
      <c r="O45" s="3"/>
      <c r="P45" s="3"/>
      <c r="Q45" s="3"/>
      <c r="R45" s="3"/>
      <c r="S45" s="3" t="s">
        <v>637</v>
      </c>
      <c r="T45" s="3" t="s">
        <v>638</v>
      </c>
      <c r="U45" s="3" t="s">
        <v>639</v>
      </c>
      <c r="V45" s="5" t="s">
        <v>640</v>
      </c>
      <c r="W45" s="3" t="s">
        <v>641</v>
      </c>
      <c r="X45" s="3" t="s">
        <v>641</v>
      </c>
      <c r="Y45" s="3" t="s">
        <v>642</v>
      </c>
      <c r="Z45" s="3" t="s">
        <v>643</v>
      </c>
      <c r="AA45" s="3" t="s">
        <v>644</v>
      </c>
      <c r="AB45" s="3" t="s">
        <v>645</v>
      </c>
      <c r="AC45" s="3" t="s">
        <v>54</v>
      </c>
      <c r="AD45" s="3" t="s">
        <v>55</v>
      </c>
      <c r="AE45" s="3" t="s">
        <v>78</v>
      </c>
      <c r="AF45" s="3" t="s">
        <v>113</v>
      </c>
      <c r="AG45" s="3" t="s">
        <v>79</v>
      </c>
      <c r="AH45" s="3" t="s">
        <v>59</v>
      </c>
      <c r="AI45" s="3" t="s">
        <v>114</v>
      </c>
      <c r="AJ45" s="3" t="s">
        <v>115</v>
      </c>
    </row>
    <row r="46" spans="1:36" ht="15.6">
      <c r="A46" s="6">
        <f>DATE(2024,11,12)+TIME(18,19,51)</f>
        <v>45608.763784722221</v>
      </c>
      <c r="B46" s="7" t="s">
        <v>646</v>
      </c>
      <c r="C46" s="7" t="s">
        <v>647</v>
      </c>
      <c r="D46" s="7" t="s">
        <v>648</v>
      </c>
      <c r="E46" s="7" t="s">
        <v>649</v>
      </c>
      <c r="F46" s="7" t="s">
        <v>40</v>
      </c>
      <c r="G46" s="7" t="s">
        <v>580</v>
      </c>
      <c r="H46" s="7" t="s">
        <v>42</v>
      </c>
      <c r="I46" s="8">
        <f>DATE(2025,1,13)</f>
        <v>45670</v>
      </c>
      <c r="J46" s="8">
        <f>DATE(2025,1,16)</f>
        <v>45673</v>
      </c>
      <c r="K46" s="7"/>
      <c r="L46" s="7"/>
      <c r="M46" s="7" t="s">
        <v>66</v>
      </c>
      <c r="N46" s="7" t="s">
        <v>44</v>
      </c>
      <c r="O46" s="7"/>
      <c r="P46" s="7"/>
      <c r="Q46" s="7"/>
      <c r="R46" s="7"/>
      <c r="S46" s="7" t="s">
        <v>650</v>
      </c>
      <c r="T46" s="7" t="s">
        <v>651</v>
      </c>
      <c r="U46" s="7" t="s">
        <v>652</v>
      </c>
      <c r="V46" s="9" t="s">
        <v>653</v>
      </c>
      <c r="W46" s="7" t="s">
        <v>654</v>
      </c>
      <c r="X46" s="7" t="s">
        <v>655</v>
      </c>
      <c r="Y46" s="7" t="s">
        <v>656</v>
      </c>
      <c r="Z46" s="7" t="s">
        <v>657</v>
      </c>
      <c r="AA46" s="7" t="s">
        <v>658</v>
      </c>
      <c r="AB46" s="7" t="s">
        <v>659</v>
      </c>
      <c r="AC46" s="7" t="s">
        <v>77</v>
      </c>
      <c r="AD46" s="7" t="s">
        <v>660</v>
      </c>
      <c r="AE46" s="7" t="s">
        <v>56</v>
      </c>
      <c r="AF46" s="7" t="s">
        <v>113</v>
      </c>
      <c r="AG46" s="7" t="s">
        <v>230</v>
      </c>
      <c r="AH46" s="7" t="s">
        <v>59</v>
      </c>
      <c r="AI46" s="7"/>
      <c r="AJ46" s="7" t="s">
        <v>115</v>
      </c>
    </row>
    <row r="47" spans="1:36" ht="15.6">
      <c r="A47" s="2">
        <f>DATE(2024,12,2)+TIME(15,16,59)</f>
        <v>45628.636793981481</v>
      </c>
      <c r="B47" s="3" t="s">
        <v>661</v>
      </c>
      <c r="C47" s="3" t="s">
        <v>662</v>
      </c>
      <c r="D47" s="3" t="s">
        <v>663</v>
      </c>
      <c r="E47" s="3" t="s">
        <v>39</v>
      </c>
      <c r="F47" s="3" t="s">
        <v>40</v>
      </c>
      <c r="G47" s="3" t="s">
        <v>580</v>
      </c>
      <c r="H47" s="3" t="s">
        <v>42</v>
      </c>
      <c r="I47" s="4">
        <f>DATE(2025,1,13)</f>
        <v>45670</v>
      </c>
      <c r="J47" s="4">
        <f>DATE(2025,1,17)</f>
        <v>45674</v>
      </c>
      <c r="K47" s="3"/>
      <c r="L47" s="3" t="s">
        <v>664</v>
      </c>
      <c r="M47" s="3" t="s">
        <v>66</v>
      </c>
      <c r="N47" s="3" t="s">
        <v>44</v>
      </c>
      <c r="O47" s="3"/>
      <c r="P47" s="3"/>
      <c r="Q47" s="3"/>
      <c r="R47" s="3"/>
      <c r="S47" s="3" t="s">
        <v>665</v>
      </c>
      <c r="T47" s="3" t="s">
        <v>666</v>
      </c>
      <c r="U47" s="3" t="s">
        <v>667</v>
      </c>
      <c r="V47" s="5" t="s">
        <v>668</v>
      </c>
      <c r="W47" s="3" t="s">
        <v>669</v>
      </c>
      <c r="X47" s="3" t="s">
        <v>669</v>
      </c>
      <c r="Y47" s="3" t="s">
        <v>50</v>
      </c>
      <c r="Z47" s="3" t="s">
        <v>51</v>
      </c>
      <c r="AA47" s="3" t="s">
        <v>52</v>
      </c>
      <c r="AB47" s="3" t="s">
        <v>670</v>
      </c>
      <c r="AC47" s="3" t="s">
        <v>54</v>
      </c>
      <c r="AD47" s="3" t="s">
        <v>55</v>
      </c>
      <c r="AE47" s="3" t="s">
        <v>56</v>
      </c>
      <c r="AF47" s="3" t="s">
        <v>96</v>
      </c>
      <c r="AG47" s="3" t="s">
        <v>79</v>
      </c>
      <c r="AH47" s="3" t="s">
        <v>59</v>
      </c>
      <c r="AI47" s="3"/>
      <c r="AJ47" s="3"/>
    </row>
    <row r="48" spans="1:36" ht="15.6">
      <c r="A48" s="6">
        <f>DATE(2024,11,13)+TIME(10,19,20)</f>
        <v>45609.430092592593</v>
      </c>
      <c r="B48" s="7" t="s">
        <v>671</v>
      </c>
      <c r="C48" s="7" t="s">
        <v>672</v>
      </c>
      <c r="D48" s="7" t="s">
        <v>673</v>
      </c>
      <c r="E48" s="7" t="s">
        <v>549</v>
      </c>
      <c r="F48" s="7" t="s">
        <v>40</v>
      </c>
      <c r="G48" s="7" t="s">
        <v>580</v>
      </c>
      <c r="H48" s="7" t="s">
        <v>42</v>
      </c>
      <c r="I48" s="8">
        <f>DATE(2025,1,13)</f>
        <v>45670</v>
      </c>
      <c r="J48" s="8">
        <f>DATE(2025,1,17)</f>
        <v>45674</v>
      </c>
      <c r="K48" s="7"/>
      <c r="L48" s="7" t="s">
        <v>674</v>
      </c>
      <c r="M48" s="7" t="s">
        <v>66</v>
      </c>
      <c r="N48" s="7" t="s">
        <v>44</v>
      </c>
      <c r="O48" s="7"/>
      <c r="P48" s="7"/>
      <c r="Q48" s="7"/>
      <c r="R48" s="7"/>
      <c r="S48" s="7" t="s">
        <v>675</v>
      </c>
      <c r="T48" s="7" t="s">
        <v>676</v>
      </c>
      <c r="U48" s="7" t="s">
        <v>677</v>
      </c>
      <c r="V48" s="9" t="s">
        <v>678</v>
      </c>
      <c r="W48" s="7" t="s">
        <v>679</v>
      </c>
      <c r="X48" s="7" t="s">
        <v>679</v>
      </c>
      <c r="Y48" s="7" t="s">
        <v>680</v>
      </c>
      <c r="Z48" s="7" t="s">
        <v>560</v>
      </c>
      <c r="AA48" s="7" t="s">
        <v>561</v>
      </c>
      <c r="AB48" s="7" t="s">
        <v>681</v>
      </c>
      <c r="AC48" s="7" t="s">
        <v>140</v>
      </c>
      <c r="AD48" s="7" t="s">
        <v>55</v>
      </c>
      <c r="AE48" s="7" t="s">
        <v>56</v>
      </c>
      <c r="AF48" s="7" t="s">
        <v>57</v>
      </c>
      <c r="AG48" s="7" t="s">
        <v>230</v>
      </c>
      <c r="AH48" s="7" t="s">
        <v>59</v>
      </c>
      <c r="AI48" s="7" t="s">
        <v>114</v>
      </c>
      <c r="AJ48" s="7"/>
    </row>
    <row r="49" spans="1:36" ht="15.6">
      <c r="A49" s="2">
        <f>DATE(2024,12,4)+TIME(19,50,53)</f>
        <v>45630.827002314814</v>
      </c>
      <c r="B49" s="3" t="s">
        <v>682</v>
      </c>
      <c r="C49" s="3" t="s">
        <v>683</v>
      </c>
      <c r="D49" s="3" t="s">
        <v>684</v>
      </c>
      <c r="E49" s="3" t="s">
        <v>83</v>
      </c>
      <c r="F49" s="3" t="s">
        <v>40</v>
      </c>
      <c r="G49" s="3" t="s">
        <v>580</v>
      </c>
      <c r="H49" s="3" t="s">
        <v>42</v>
      </c>
      <c r="I49" s="4">
        <f>DATE(2025,1,13)</f>
        <v>45670</v>
      </c>
      <c r="J49" s="4">
        <f>DATE(2025,1,16)</f>
        <v>45673</v>
      </c>
      <c r="K49" s="3"/>
      <c r="L49" s="3"/>
      <c r="M49" s="3" t="s">
        <v>66</v>
      </c>
      <c r="N49" s="3" t="s">
        <v>145</v>
      </c>
      <c r="O49" s="3" t="s">
        <v>83</v>
      </c>
      <c r="P49" s="3" t="s">
        <v>685</v>
      </c>
      <c r="Q49" s="3" t="s">
        <v>686</v>
      </c>
      <c r="R49" s="3"/>
      <c r="S49" s="3" t="s">
        <v>687</v>
      </c>
      <c r="T49" s="3" t="s">
        <v>688</v>
      </c>
      <c r="U49" s="3" t="s">
        <v>689</v>
      </c>
      <c r="V49" s="5" t="s">
        <v>690</v>
      </c>
      <c r="W49" s="3" t="s">
        <v>691</v>
      </c>
      <c r="X49" s="3" t="s">
        <v>691</v>
      </c>
      <c r="Y49" s="3" t="s">
        <v>692</v>
      </c>
      <c r="Z49" s="3" t="s">
        <v>92</v>
      </c>
      <c r="AA49" s="3" t="s">
        <v>93</v>
      </c>
      <c r="AB49" s="3" t="s">
        <v>693</v>
      </c>
      <c r="AC49" s="3" t="s">
        <v>77</v>
      </c>
      <c r="AD49" s="3" t="s">
        <v>55</v>
      </c>
      <c r="AE49" s="3" t="s">
        <v>56</v>
      </c>
      <c r="AF49" s="3" t="s">
        <v>57</v>
      </c>
      <c r="AG49" s="3" t="s">
        <v>201</v>
      </c>
      <c r="AH49" s="3" t="s">
        <v>59</v>
      </c>
      <c r="AI49" s="3"/>
      <c r="AJ49" s="3"/>
    </row>
    <row r="50" spans="1:36" ht="15.6">
      <c r="A50" s="6">
        <f>DATE(2024,11,12)+TIME(14,30,12)</f>
        <v>45608.604305555556</v>
      </c>
      <c r="B50" s="7" t="s">
        <v>694</v>
      </c>
      <c r="C50" s="7" t="s">
        <v>695</v>
      </c>
      <c r="D50" s="7" t="s">
        <v>696</v>
      </c>
      <c r="E50" s="7" t="s">
        <v>697</v>
      </c>
      <c r="F50" s="7" t="s">
        <v>64</v>
      </c>
      <c r="G50" s="7" t="s">
        <v>580</v>
      </c>
      <c r="H50" s="7" t="s">
        <v>42</v>
      </c>
      <c r="I50" s="8">
        <f>DATE(2025,1,13)</f>
        <v>45670</v>
      </c>
      <c r="J50" s="8">
        <f>DATE(2025,1,16)</f>
        <v>45673</v>
      </c>
      <c r="K50" s="7" t="s">
        <v>698</v>
      </c>
      <c r="L50" s="7" t="s">
        <v>699</v>
      </c>
      <c r="M50" s="7" t="s">
        <v>66</v>
      </c>
      <c r="N50" s="7" t="s">
        <v>44</v>
      </c>
      <c r="O50" s="7"/>
      <c r="P50" s="7"/>
      <c r="Q50" s="7"/>
      <c r="R50" s="7"/>
      <c r="S50" s="7" t="s">
        <v>700</v>
      </c>
      <c r="T50" s="7" t="s">
        <v>701</v>
      </c>
      <c r="U50" s="7" t="s">
        <v>702</v>
      </c>
      <c r="V50" s="9" t="s">
        <v>703</v>
      </c>
      <c r="W50" s="7" t="s">
        <v>704</v>
      </c>
      <c r="X50" s="7" t="s">
        <v>704</v>
      </c>
      <c r="Y50" s="7" t="s">
        <v>705</v>
      </c>
      <c r="Z50" s="7" t="s">
        <v>706</v>
      </c>
      <c r="AA50" s="7" t="s">
        <v>707</v>
      </c>
      <c r="AB50" s="7" t="s">
        <v>708</v>
      </c>
      <c r="AC50" s="7" t="s">
        <v>77</v>
      </c>
      <c r="AD50" s="7" t="s">
        <v>55</v>
      </c>
      <c r="AE50" s="7" t="s">
        <v>78</v>
      </c>
      <c r="AF50" s="7" t="s">
        <v>96</v>
      </c>
      <c r="AG50" s="7" t="s">
        <v>58</v>
      </c>
      <c r="AH50" s="7" t="s">
        <v>59</v>
      </c>
      <c r="AI50" s="7"/>
      <c r="AJ50" s="7"/>
    </row>
    <row r="51" spans="1:36" ht="15.6">
      <c r="A51" s="2">
        <f>DATE(2025,1,2)+TIME(9,33,53)</f>
        <v>45659.398530092592</v>
      </c>
      <c r="B51" s="3" t="s">
        <v>709</v>
      </c>
      <c r="C51" s="3" t="s">
        <v>710</v>
      </c>
      <c r="D51" s="3" t="s">
        <v>711</v>
      </c>
      <c r="E51" s="3" t="s">
        <v>101</v>
      </c>
      <c r="F51" s="3" t="s">
        <v>40</v>
      </c>
      <c r="G51" s="3" t="s">
        <v>580</v>
      </c>
      <c r="H51" s="3" t="s">
        <v>42</v>
      </c>
      <c r="I51" s="4">
        <f>DATE(2025,1,13)</f>
        <v>45670</v>
      </c>
      <c r="J51" s="4">
        <f>DATE(2025,1,16)</f>
        <v>45673</v>
      </c>
      <c r="K51" s="3" t="s">
        <v>712</v>
      </c>
      <c r="L51" s="3"/>
      <c r="M51" s="3" t="s">
        <v>66</v>
      </c>
      <c r="N51" s="3" t="s">
        <v>145</v>
      </c>
      <c r="O51" s="3" t="s">
        <v>713</v>
      </c>
      <c r="P51" s="3" t="s">
        <v>714</v>
      </c>
      <c r="Q51" s="3" t="s">
        <v>715</v>
      </c>
      <c r="R51" s="3" t="s">
        <v>713</v>
      </c>
      <c r="S51" s="3" t="s">
        <v>716</v>
      </c>
      <c r="T51" s="3" t="s">
        <v>717</v>
      </c>
      <c r="U51" s="3" t="s">
        <v>718</v>
      </c>
      <c r="V51" s="5" t="s">
        <v>719</v>
      </c>
      <c r="W51" s="3" t="s">
        <v>720</v>
      </c>
      <c r="X51" s="3" t="s">
        <v>721</v>
      </c>
      <c r="Y51" s="3" t="s">
        <v>211</v>
      </c>
      <c r="Z51" s="3" t="s">
        <v>212</v>
      </c>
      <c r="AA51" s="3" t="s">
        <v>213</v>
      </c>
      <c r="AB51" s="3" t="s">
        <v>722</v>
      </c>
      <c r="AC51" s="3" t="s">
        <v>77</v>
      </c>
      <c r="AD51" s="3" t="s">
        <v>112</v>
      </c>
      <c r="AE51" s="3" t="s">
        <v>56</v>
      </c>
      <c r="AF51" s="3" t="s">
        <v>113</v>
      </c>
      <c r="AG51" s="3" t="s">
        <v>79</v>
      </c>
      <c r="AH51" s="3" t="s">
        <v>59</v>
      </c>
      <c r="AI51" s="3"/>
      <c r="AJ51" s="3"/>
    </row>
    <row r="52" spans="1:36" ht="15.6">
      <c r="A52" s="6">
        <f>DATE(2024,12,12)+TIME(12,21,58)</f>
        <v>45638.51525462963</v>
      </c>
      <c r="B52" s="7" t="s">
        <v>723</v>
      </c>
      <c r="C52" s="7" t="s">
        <v>724</v>
      </c>
      <c r="D52" s="7" t="s">
        <v>725</v>
      </c>
      <c r="E52" s="7" t="s">
        <v>101</v>
      </c>
      <c r="F52" s="7" t="s">
        <v>40</v>
      </c>
      <c r="G52" s="7" t="s">
        <v>580</v>
      </c>
      <c r="H52" s="7" t="s">
        <v>42</v>
      </c>
      <c r="I52" s="8">
        <f>DATE(2025,1,13)</f>
        <v>45670</v>
      </c>
      <c r="J52" s="8">
        <f>DATE(2025,1,16)</f>
        <v>45673</v>
      </c>
      <c r="K52" s="7"/>
      <c r="L52" s="7"/>
      <c r="M52" s="7" t="s">
        <v>66</v>
      </c>
      <c r="N52" s="7" t="s">
        <v>44</v>
      </c>
      <c r="O52" s="7"/>
      <c r="P52" s="7"/>
      <c r="Q52" s="7"/>
      <c r="R52" s="7"/>
      <c r="S52" s="7" t="s">
        <v>726</v>
      </c>
      <c r="T52" s="7" t="s">
        <v>727</v>
      </c>
      <c r="U52" s="7" t="s">
        <v>728</v>
      </c>
      <c r="V52" s="9" t="s">
        <v>729</v>
      </c>
      <c r="W52" s="7" t="s">
        <v>730</v>
      </c>
      <c r="X52" s="7" t="s">
        <v>730</v>
      </c>
      <c r="Y52" s="7" t="s">
        <v>731</v>
      </c>
      <c r="Z52" s="7" t="s">
        <v>109</v>
      </c>
      <c r="AA52" s="7" t="s">
        <v>110</v>
      </c>
      <c r="AB52" s="7" t="s">
        <v>732</v>
      </c>
      <c r="AC52" s="7" t="s">
        <v>54</v>
      </c>
      <c r="AD52" s="7" t="s">
        <v>55</v>
      </c>
      <c r="AE52" s="7" t="s">
        <v>56</v>
      </c>
      <c r="AF52" s="7" t="s">
        <v>113</v>
      </c>
      <c r="AG52" s="7" t="s">
        <v>230</v>
      </c>
      <c r="AH52" s="7" t="s">
        <v>59</v>
      </c>
      <c r="AI52" s="7"/>
      <c r="AJ52" s="7"/>
    </row>
    <row r="53" spans="1:36" ht="15.6">
      <c r="A53" s="6">
        <f>DATE(2024,12,27)+TIME(18,6,32)</f>
        <v>45653.754537037035</v>
      </c>
      <c r="B53" s="7" t="s">
        <v>733</v>
      </c>
      <c r="C53" s="7" t="s">
        <v>734</v>
      </c>
      <c r="D53" s="7" t="s">
        <v>735</v>
      </c>
      <c r="E53" s="7" t="s">
        <v>83</v>
      </c>
      <c r="F53" s="7" t="s">
        <v>40</v>
      </c>
      <c r="G53" s="7" t="s">
        <v>580</v>
      </c>
      <c r="H53" s="7" t="s">
        <v>42</v>
      </c>
      <c r="I53" s="8">
        <f>DATE(2025,1,13)</f>
        <v>45670</v>
      </c>
      <c r="J53" s="8">
        <f>DATE(2025,1,16)</f>
        <v>45673</v>
      </c>
      <c r="K53" s="7"/>
      <c r="L53" s="7" t="s">
        <v>392</v>
      </c>
      <c r="M53" s="7" t="s">
        <v>66</v>
      </c>
      <c r="N53" s="7" t="s">
        <v>145</v>
      </c>
      <c r="O53" s="7" t="s">
        <v>736</v>
      </c>
      <c r="P53" s="7" t="s">
        <v>343</v>
      </c>
      <c r="Q53" s="7" t="s">
        <v>393</v>
      </c>
      <c r="R53" s="7"/>
      <c r="S53" s="7" t="s">
        <v>737</v>
      </c>
      <c r="T53" s="7" t="s">
        <v>738</v>
      </c>
      <c r="U53" s="7" t="s">
        <v>739</v>
      </c>
      <c r="V53" s="9" t="s">
        <v>740</v>
      </c>
      <c r="W53" s="7" t="s">
        <v>741</v>
      </c>
      <c r="X53" s="7" t="s">
        <v>741</v>
      </c>
      <c r="Y53" s="7" t="s">
        <v>544</v>
      </c>
      <c r="Z53" s="7" t="s">
        <v>92</v>
      </c>
      <c r="AA53" s="7" t="s">
        <v>93</v>
      </c>
      <c r="AB53" s="7" t="s">
        <v>742</v>
      </c>
      <c r="AC53" s="7" t="s">
        <v>140</v>
      </c>
      <c r="AD53" s="7" t="s">
        <v>95</v>
      </c>
      <c r="AE53" s="7" t="s">
        <v>56</v>
      </c>
      <c r="AF53" s="7" t="s">
        <v>57</v>
      </c>
      <c r="AG53" s="7" t="s">
        <v>79</v>
      </c>
      <c r="AH53" s="7" t="s">
        <v>59</v>
      </c>
      <c r="AI53" s="7"/>
      <c r="AJ53" s="7"/>
    </row>
    <row r="54" spans="1:36" ht="15.6">
      <c r="A54" s="6">
        <f>DATE(2024,12,5)+TIME(11,31,12)</f>
        <v>45631.48</v>
      </c>
      <c r="B54" s="7" t="s">
        <v>131</v>
      </c>
      <c r="C54" s="7" t="s">
        <v>743</v>
      </c>
      <c r="D54" s="7" t="s">
        <v>744</v>
      </c>
      <c r="E54" s="7" t="s">
        <v>249</v>
      </c>
      <c r="F54" s="7" t="s">
        <v>64</v>
      </c>
      <c r="G54" s="7" t="s">
        <v>580</v>
      </c>
      <c r="H54" s="7" t="s">
        <v>42</v>
      </c>
      <c r="I54" s="8">
        <f>DATE(2025,1,13)</f>
        <v>45670</v>
      </c>
      <c r="J54" s="8">
        <f>DATE(2025,1,16)</f>
        <v>45673</v>
      </c>
      <c r="K54" s="7"/>
      <c r="L54" s="7"/>
      <c r="M54" s="7" t="s">
        <v>66</v>
      </c>
      <c r="N54" s="7" t="s">
        <v>44</v>
      </c>
      <c r="O54" s="7"/>
      <c r="P54" s="7"/>
      <c r="Q54" s="7"/>
      <c r="R54" s="7" t="s">
        <v>745</v>
      </c>
      <c r="S54" s="7" t="s">
        <v>746</v>
      </c>
      <c r="T54" s="7" t="s">
        <v>747</v>
      </c>
      <c r="U54" s="7" t="s">
        <v>748</v>
      </c>
      <c r="V54" s="9" t="s">
        <v>749</v>
      </c>
      <c r="W54" s="7" t="s">
        <v>750</v>
      </c>
      <c r="X54" s="7" t="s">
        <v>750</v>
      </c>
      <c r="Y54" s="7" t="s">
        <v>751</v>
      </c>
      <c r="Z54" s="7" t="s">
        <v>257</v>
      </c>
      <c r="AA54" s="7" t="s">
        <v>258</v>
      </c>
      <c r="AB54" s="7" t="s">
        <v>752</v>
      </c>
      <c r="AC54" s="7" t="s">
        <v>77</v>
      </c>
      <c r="AD54" s="7" t="s">
        <v>55</v>
      </c>
      <c r="AE54" s="7" t="s">
        <v>56</v>
      </c>
      <c r="AF54" s="7" t="s">
        <v>327</v>
      </c>
      <c r="AG54" s="7" t="s">
        <v>328</v>
      </c>
      <c r="AH54" s="7" t="s">
        <v>59</v>
      </c>
      <c r="AI54" s="7" t="s">
        <v>114</v>
      </c>
      <c r="AJ54" s="7" t="s">
        <v>115</v>
      </c>
    </row>
    <row r="55" spans="1:36" ht="15.6">
      <c r="A55" s="2">
        <f>DATE(2024,12,4)+TIME(17,10,34)</f>
        <v>45630.715671296297</v>
      </c>
      <c r="B55" s="3" t="s">
        <v>753</v>
      </c>
      <c r="C55" s="3" t="s">
        <v>754</v>
      </c>
      <c r="D55" s="11" t="s">
        <v>755</v>
      </c>
      <c r="E55" s="3" t="s">
        <v>376</v>
      </c>
      <c r="F55" s="3" t="s">
        <v>95</v>
      </c>
      <c r="G55" s="3" t="s">
        <v>580</v>
      </c>
      <c r="H55" s="3" t="s">
        <v>42</v>
      </c>
      <c r="I55" s="4">
        <f>DATE(2025,1,13)</f>
        <v>45670</v>
      </c>
      <c r="J55" s="4">
        <f>DATE(2025,1,16)</f>
        <v>45673</v>
      </c>
      <c r="K55" s="3"/>
      <c r="L55" s="3" t="s">
        <v>756</v>
      </c>
      <c r="M55" s="3" t="s">
        <v>66</v>
      </c>
      <c r="N55" s="3" t="s">
        <v>44</v>
      </c>
      <c r="O55" s="3"/>
      <c r="P55" s="3"/>
      <c r="Q55" s="3"/>
      <c r="R55" s="3" t="s">
        <v>757</v>
      </c>
      <c r="S55" s="3" t="s">
        <v>758</v>
      </c>
      <c r="T55" s="3" t="s">
        <v>759</v>
      </c>
      <c r="U55" s="3" t="s">
        <v>760</v>
      </c>
      <c r="V55" s="5" t="s">
        <v>761</v>
      </c>
      <c r="W55" s="3" t="s">
        <v>762</v>
      </c>
      <c r="X55" s="3" t="s">
        <v>762</v>
      </c>
      <c r="Y55" s="3" t="s">
        <v>763</v>
      </c>
      <c r="Z55" s="3" t="s">
        <v>385</v>
      </c>
      <c r="AA55" s="3" t="s">
        <v>386</v>
      </c>
      <c r="AB55" s="3" t="s">
        <v>764</v>
      </c>
      <c r="AC55" s="3" t="s">
        <v>54</v>
      </c>
      <c r="AD55" s="3" t="s">
        <v>55</v>
      </c>
      <c r="AE55" s="3" t="s">
        <v>56</v>
      </c>
      <c r="AF55" s="3" t="s">
        <v>57</v>
      </c>
      <c r="AG55" s="3" t="s">
        <v>328</v>
      </c>
      <c r="AH55" s="3" t="s">
        <v>59</v>
      </c>
      <c r="AI55" s="3"/>
      <c r="AJ55" s="3" t="s">
        <v>115</v>
      </c>
    </row>
    <row r="56" spans="1:36" ht="15.6">
      <c r="A56" s="2">
        <f>DATE(2024,11,20)+TIME(18,9,15)</f>
        <v>45616.756423611114</v>
      </c>
      <c r="B56" s="3" t="s">
        <v>765</v>
      </c>
      <c r="C56" s="3" t="s">
        <v>766</v>
      </c>
      <c r="D56" s="3" t="s">
        <v>767</v>
      </c>
      <c r="E56" s="3" t="s">
        <v>376</v>
      </c>
      <c r="F56" s="3" t="s">
        <v>40</v>
      </c>
      <c r="G56" s="3" t="s">
        <v>580</v>
      </c>
      <c r="H56" s="3" t="s">
        <v>42</v>
      </c>
      <c r="I56" s="4">
        <f>DATE(2025,1,13)</f>
        <v>45670</v>
      </c>
      <c r="J56" s="4">
        <f>DATE(2025,1,17)</f>
        <v>45674</v>
      </c>
      <c r="K56" s="3"/>
      <c r="L56" s="3" t="s">
        <v>768</v>
      </c>
      <c r="M56" s="3" t="s">
        <v>66</v>
      </c>
      <c r="N56" s="3" t="s">
        <v>44</v>
      </c>
      <c r="O56" s="3"/>
      <c r="P56" s="3"/>
      <c r="Q56" s="3"/>
      <c r="R56" s="3"/>
      <c r="S56" s="3" t="s">
        <v>769</v>
      </c>
      <c r="T56" s="3" t="s">
        <v>770</v>
      </c>
      <c r="U56" s="3" t="s">
        <v>771</v>
      </c>
      <c r="V56" s="5" t="s">
        <v>772</v>
      </c>
      <c r="W56" s="3" t="s">
        <v>773</v>
      </c>
      <c r="X56" s="3" t="s">
        <v>773</v>
      </c>
      <c r="Y56" s="3" t="s">
        <v>413</v>
      </c>
      <c r="Z56" s="3" t="s">
        <v>385</v>
      </c>
      <c r="AA56" s="3" t="s">
        <v>386</v>
      </c>
      <c r="AB56" s="3" t="s">
        <v>774</v>
      </c>
      <c r="AC56" s="3" t="s">
        <v>54</v>
      </c>
      <c r="AD56" s="3" t="s">
        <v>55</v>
      </c>
      <c r="AE56" s="3" t="s">
        <v>56</v>
      </c>
      <c r="AF56" s="3" t="s">
        <v>57</v>
      </c>
      <c r="AG56" s="3" t="s">
        <v>230</v>
      </c>
      <c r="AH56" s="3" t="s">
        <v>59</v>
      </c>
      <c r="AI56" s="3"/>
      <c r="AJ56" s="3" t="s">
        <v>775</v>
      </c>
    </row>
    <row r="57" spans="1:36" ht="15.6">
      <c r="A57" s="2">
        <f>DATE(2024,11,12)+TIME(16,44,33)</f>
        <v>45608.697604166664</v>
      </c>
      <c r="B57" s="3" t="s">
        <v>776</v>
      </c>
      <c r="C57" s="3" t="s">
        <v>777</v>
      </c>
      <c r="D57" s="3" t="s">
        <v>778</v>
      </c>
      <c r="E57" s="3" t="s">
        <v>549</v>
      </c>
      <c r="F57" s="3" t="s">
        <v>64</v>
      </c>
      <c r="G57" s="3" t="s">
        <v>580</v>
      </c>
      <c r="H57" s="3" t="s">
        <v>42</v>
      </c>
      <c r="I57" s="4">
        <f>DATE(2025,1,13)</f>
        <v>45670</v>
      </c>
      <c r="J57" s="4">
        <f>DATE(2025,1,17)</f>
        <v>45674</v>
      </c>
      <c r="K57" s="3"/>
      <c r="L57" s="3"/>
      <c r="M57" s="3" t="s">
        <v>66</v>
      </c>
      <c r="N57" s="3" t="s">
        <v>44</v>
      </c>
      <c r="O57" s="3"/>
      <c r="P57" s="3"/>
      <c r="Q57" s="3"/>
      <c r="R57" s="3"/>
      <c r="S57" s="3" t="s">
        <v>779</v>
      </c>
      <c r="T57" s="3" t="s">
        <v>780</v>
      </c>
      <c r="U57" s="3" t="s">
        <v>781</v>
      </c>
      <c r="V57" s="5" t="s">
        <v>782</v>
      </c>
      <c r="W57" s="3" t="s">
        <v>783</v>
      </c>
      <c r="X57" s="3" t="s">
        <v>783</v>
      </c>
      <c r="Y57" s="3" t="s">
        <v>784</v>
      </c>
      <c r="Z57" s="3" t="s">
        <v>560</v>
      </c>
      <c r="AA57" s="3" t="s">
        <v>561</v>
      </c>
      <c r="AB57" s="3" t="s">
        <v>785</v>
      </c>
      <c r="AC57" s="3" t="s">
        <v>77</v>
      </c>
      <c r="AD57" s="3" t="s">
        <v>55</v>
      </c>
      <c r="AE57" s="3" t="s">
        <v>78</v>
      </c>
      <c r="AF57" s="3" t="s">
        <v>96</v>
      </c>
      <c r="AG57" s="3" t="s">
        <v>230</v>
      </c>
      <c r="AH57" s="3" t="s">
        <v>59</v>
      </c>
      <c r="AI57" s="3"/>
      <c r="AJ57" s="3"/>
    </row>
  </sheetData>
  <hyperlinks>
    <hyperlink ref="V14" r:id="rId1" xr:uid="{00000000-0004-0000-0000-000000000000}"/>
    <hyperlink ref="V15" r:id="rId2" xr:uid="{00000000-0004-0000-0000-000001000000}"/>
    <hyperlink ref="V40" r:id="rId3" xr:uid="{00000000-0004-0000-0000-000002000000}"/>
    <hyperlink ref="V10" r:id="rId4" xr:uid="{00000000-0004-0000-0000-000003000000}"/>
    <hyperlink ref="V41" r:id="rId5" xr:uid="{00000000-0004-0000-0000-000004000000}"/>
    <hyperlink ref="V28" r:id="rId6" xr:uid="{00000000-0004-0000-0000-000005000000}"/>
    <hyperlink ref="V16" r:id="rId7" xr:uid="{00000000-0004-0000-0000-000006000000}"/>
    <hyperlink ref="V2" r:id="rId8" xr:uid="{00000000-0004-0000-0000-000007000000}"/>
    <hyperlink ref="V29" r:id="rId9" xr:uid="{00000000-0004-0000-0000-000008000000}"/>
    <hyperlink ref="V42" r:id="rId10" xr:uid="{00000000-0004-0000-0000-000009000000}"/>
    <hyperlink ref="V43" r:id="rId11" xr:uid="{00000000-0004-0000-0000-00000A000000}"/>
    <hyperlink ref="V44" r:id="rId12" xr:uid="{00000000-0004-0000-0000-00000B000000}"/>
    <hyperlink ref="V30" r:id="rId13" xr:uid="{00000000-0004-0000-0000-00000C000000}"/>
    <hyperlink ref="V3" r:id="rId14" xr:uid="{00000000-0004-0000-0000-00000D000000}"/>
    <hyperlink ref="V45" r:id="rId15" xr:uid="{00000000-0004-0000-0000-00000E000000}"/>
    <hyperlink ref="V46" r:id="rId16" xr:uid="{00000000-0004-0000-0000-00000F000000}"/>
    <hyperlink ref="V47" r:id="rId17" xr:uid="{00000000-0004-0000-0000-000010000000}"/>
    <hyperlink ref="V17" r:id="rId18" xr:uid="{00000000-0004-0000-0000-000011000000}"/>
    <hyperlink ref="V4" r:id="rId19" xr:uid="{00000000-0004-0000-0000-000012000000}"/>
    <hyperlink ref="V11" r:id="rId20" xr:uid="{00000000-0004-0000-0000-000013000000}"/>
    <hyperlink ref="V5" r:id="rId21" xr:uid="{00000000-0004-0000-0000-000014000000}"/>
    <hyperlink ref="V18" r:id="rId22" xr:uid="{00000000-0004-0000-0000-000015000000}"/>
    <hyperlink ref="V31" r:id="rId23" xr:uid="{00000000-0004-0000-0000-000016000000}"/>
    <hyperlink ref="V48" r:id="rId24" xr:uid="{00000000-0004-0000-0000-000017000000}"/>
    <hyperlink ref="V49" r:id="rId25" xr:uid="{00000000-0004-0000-0000-000018000000}"/>
    <hyperlink ref="V50" r:id="rId26" xr:uid="{00000000-0004-0000-0000-000019000000}"/>
    <hyperlink ref="V19" r:id="rId27" xr:uid="{00000000-0004-0000-0000-00001A000000}"/>
    <hyperlink ref="V20" r:id="rId28" xr:uid="{00000000-0004-0000-0000-00001B000000}"/>
    <hyperlink ref="V21" r:id="rId29" xr:uid="{00000000-0004-0000-0000-00001C000000}"/>
    <hyperlink ref="V13" r:id="rId30" xr:uid="{00000000-0004-0000-0000-00001D000000}"/>
    <hyperlink ref="V22" r:id="rId31" xr:uid="{00000000-0004-0000-0000-00001E000000}"/>
    <hyperlink ref="V12" r:id="rId32" xr:uid="{00000000-0004-0000-0000-00001F000000}"/>
    <hyperlink ref="V51" r:id="rId33" xr:uid="{00000000-0004-0000-0000-000020000000}"/>
    <hyperlink ref="V32" r:id="rId34" xr:uid="{00000000-0004-0000-0000-000021000000}"/>
    <hyperlink ref="V23" r:id="rId35" xr:uid="{00000000-0004-0000-0000-000022000000}"/>
    <hyperlink ref="V52" r:id="rId36" xr:uid="{00000000-0004-0000-0000-000023000000}"/>
    <hyperlink ref="V24" r:id="rId37" xr:uid="{00000000-0004-0000-0000-000024000000}"/>
    <hyperlink ref="V25" r:id="rId38" xr:uid="{00000000-0004-0000-0000-000025000000}"/>
    <hyperlink ref="V33" r:id="rId39" xr:uid="{00000000-0004-0000-0000-000026000000}"/>
    <hyperlink ref="V34" r:id="rId40" xr:uid="{00000000-0004-0000-0000-000027000000}"/>
    <hyperlink ref="V6" r:id="rId41" xr:uid="{00000000-0004-0000-0000-000028000000}"/>
    <hyperlink ref="V53" r:id="rId42" xr:uid="{00000000-0004-0000-0000-000029000000}"/>
    <hyperlink ref="V35" r:id="rId43" xr:uid="{00000000-0004-0000-0000-00002A000000}"/>
    <hyperlink ref="V26" r:id="rId44" xr:uid="{00000000-0004-0000-0000-00002B000000}"/>
    <hyperlink ref="V27" r:id="rId45" xr:uid="{00000000-0004-0000-0000-00002C000000}"/>
    <hyperlink ref="V54" r:id="rId46" xr:uid="{00000000-0004-0000-0000-00002D000000}"/>
    <hyperlink ref="V55" r:id="rId47" xr:uid="{00000000-0004-0000-0000-00002E000000}"/>
    <hyperlink ref="V36" r:id="rId48" xr:uid="{00000000-0004-0000-0000-00002F000000}"/>
    <hyperlink ref="V56" r:id="rId49" xr:uid="{00000000-0004-0000-0000-000030000000}"/>
    <hyperlink ref="V7" r:id="rId50" xr:uid="{00000000-0004-0000-0000-000031000000}"/>
    <hyperlink ref="V57" r:id="rId51" xr:uid="{00000000-0004-0000-0000-000032000000}"/>
    <hyperlink ref="V37" r:id="rId52" xr:uid="{00000000-0004-0000-0000-000033000000}"/>
    <hyperlink ref="V38" r:id="rId53" xr:uid="{00000000-0004-0000-0000-000034000000}"/>
    <hyperlink ref="V8" r:id="rId54" xr:uid="{00000000-0004-0000-0000-000035000000}"/>
    <hyperlink ref="V9" r:id="rId55" xr:uid="{00000000-0004-0000-0000-000036000000}"/>
    <hyperlink ref="V39" r:id="rId56" xr:uid="{00000000-0004-0000-0000-000037000000}"/>
    <hyperlink ref="D55" r:id="rId57" xr:uid="{00000000-0004-0000-0000-000038000000}"/>
    <hyperlink ref="D44" r:id="rId58" xr:uid="{00000000-0004-0000-0000-000039000000}"/>
  </hyperlinks>
  <pageMargins left="0.75" right="0.75" top="1" bottom="1" header="0.5" footer="0.5"/>
  <pageSetup orientation="portrait"/>
  <headerFooter alignWithMargins="0"/>
  <tableParts count="1">
    <tablePart r:id="rId5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CD3006-ECA6-4136-96B1-EDFE2F13AB8B}"/>
</file>

<file path=customXml/itemProps2.xml><?xml version="1.0" encoding="utf-8"?>
<ds:datastoreItem xmlns:ds="http://schemas.openxmlformats.org/officeDocument/2006/customXml" ds:itemID="{102F20F6-DB92-4762-8F6F-C855E5A4BC75}"/>
</file>

<file path=customXml/itemProps3.xml><?xml version="1.0" encoding="utf-8"?>
<ds:datastoreItem xmlns:ds="http://schemas.openxmlformats.org/officeDocument/2006/customXml" ds:itemID="{9D0C70A8-AA9C-482D-BDD2-E445832F5F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Brisson, Anthony [NEA]</cp:lastModifiedBy>
  <cp:revision/>
  <dcterms:created xsi:type="dcterms:W3CDTF">2025-01-06T18:41:34Z</dcterms:created>
  <dcterms:modified xsi:type="dcterms:W3CDTF">2025-01-15T20:05:31Z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