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2"/>
  <workbookPr/>
  <mc:AlternateContent xmlns:mc="http://schemas.openxmlformats.org/markup-compatibility/2006">
    <mc:Choice Requires="x15">
      <x15ac:absPath xmlns:x15ac="http://schemas.microsoft.com/office/spreadsheetml/2010/11/ac" url="C:\Users\EHolmes\OneDrive - National Education Association\Campaign Lab - Documents\F2F Campaign and Coaching\0 June 2025\0 Participant Communication and List\"/>
    </mc:Choice>
  </mc:AlternateContent>
  <xr:revisionPtr revIDLastSave="28" documentId="11_9909168BAFA3CD10A6BCD7EBAE6FADACB76A1998" xr6:coauthVersionLast="47" xr6:coauthVersionMax="47" xr10:uidLastSave="{9DD6818F-C112-41EF-B9B4-525BDC86406D}"/>
  <bookViews>
    <workbookView xWindow="240" yWindow="120" windowWidth="14940" windowHeight="9230" firstSheet="1" activeTab="1" xr2:uid="{00000000-000D-0000-FFFF-FFFF00000000}"/>
  </bookViews>
  <sheets>
    <sheet name="Registrants - MD CL Coach_Lead " sheetId="2" r:id="rId1"/>
    <sheet name="Teams "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8" i="2" l="1"/>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<sst xmlns="http://schemas.openxmlformats.org/spreadsheetml/2006/main" count="1624" uniqueCount="745">
  <si>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</si>
  <si>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</si>
  <si>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</si>
  <si>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</si>
  <si>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</si>
  <si>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</si>
  <si>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</si>
  <si>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</si>
  <si>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</si>
  <si>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</si>
  <si>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</si>
  <si>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</si>
  <si>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</si>
  <si>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 xml:space="preserve">NEA will reimburse your employer (state, local association or UniServ Council) your travel expenses. Hotel and airfare will be direct billed and paid by NEA. Contact your state, local, or UniServ Council on your reimbursement process. If you are Retired, </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</si>
  <si>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</si>
  <si>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</si>
  <si>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</si>
  <si>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</si>
  <si>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</si>
  <si>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</si>
  <si>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</si>
  <si>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</si>
  <si>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</si>
  <si>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</si>
  <si>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</si>
  <si>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</si>
  <si>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</si>
  <si>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</si>
  <si>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</si>
  <si>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</si>
  <si>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</si>
  <si>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</si>
  <si>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</si>
  <si>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</si>
  <si>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</si>
  <si>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</si>
  <si>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Michael</t>
  </si>
  <si>
    <t>Asmus</t>
  </si>
  <si>
    <t>masmus@nea.org</t>
  </si>
  <si>
    <t>National Education Association</t>
  </si>
  <si>
    <t>He/Him</t>
  </si>
  <si>
    <t>NEA Headquarters Staff</t>
  </si>
  <si>
    <t>Yes</t>
  </si>
  <si>
    <t>Friday, June 20th</t>
  </si>
  <si>
    <t>Monday, June 23rd</t>
  </si>
  <si>
    <t>N/A</t>
  </si>
  <si>
    <t>My state is my employer. Reimburse my STATE</t>
  </si>
  <si>
    <t>2022859943</t>
  </si>
  <si>
    <t>Elaine</t>
  </si>
  <si>
    <t>612-810-7243</t>
  </si>
  <si>
    <t>Asmus, Michael</t>
  </si>
  <si>
    <t>2674 Hawthorne Ln</t>
  </si>
  <si>
    <t>Stillwater</t>
  </si>
  <si>
    <t>Minnesota</t>
  </si>
  <si>
    <t>MN</t>
  </si>
  <si>
    <t>55082</t>
  </si>
  <si>
    <t>White</t>
  </si>
  <si>
    <t>Straight/Heterosexual</t>
  </si>
  <si>
    <t>Man</t>
  </si>
  <si>
    <t>36-45</t>
  </si>
  <si>
    <t>Veteran (20-29 years)</t>
  </si>
  <si>
    <t>Accepted</t>
  </si>
  <si>
    <t>James</t>
  </si>
  <si>
    <t>Brown</t>
  </si>
  <si>
    <t>James.brown@washingtonea.org</t>
  </si>
  <si>
    <t>Washington Education Association</t>
  </si>
  <si>
    <t>NEA Member</t>
  </si>
  <si>
    <t>Saturday, June 21st</t>
  </si>
  <si>
    <t>Vegetarian.</t>
  </si>
  <si>
    <t>My local or UniServ Council is my employer. Reimburse my LOCAL or UNISERV COUNCIL</t>
  </si>
  <si>
    <t>Federal Way Education Association</t>
  </si>
  <si>
    <t>Tia Hendrix</t>
  </si>
  <si>
    <t>tiafwea@aol.com</t>
  </si>
  <si>
    <t>2535690173</t>
  </si>
  <si>
    <t>Danielle</t>
  </si>
  <si>
    <t>253-561-4368</t>
  </si>
  <si>
    <t>Brown, James</t>
  </si>
  <si>
    <t>PO BOX 26424</t>
  </si>
  <si>
    <t>FEDERAL WAY</t>
  </si>
  <si>
    <t>Washington</t>
  </si>
  <si>
    <t>WA</t>
  </si>
  <si>
    <t>980933424</t>
  </si>
  <si>
    <t>46-60</t>
  </si>
  <si>
    <t>Veteran (30-39 years)</t>
  </si>
  <si>
    <t>Rebecca</t>
  </si>
  <si>
    <t>Bryan</t>
  </si>
  <si>
    <t>rbryan@uupmail.org</t>
  </si>
  <si>
    <t>New York State United Teachers</t>
  </si>
  <si>
    <t>She/Her</t>
  </si>
  <si>
    <t>Participant</t>
  </si>
  <si>
    <t>5305706382</t>
  </si>
  <si>
    <t>Hal McCabe</t>
  </si>
  <si>
    <t>607-345-7174</t>
  </si>
  <si>
    <t>Bryan, Rebecca</t>
  </si>
  <si>
    <t>4330 Kinney Gulf Rd</t>
  </si>
  <si>
    <t>CORTLAND</t>
  </si>
  <si>
    <t>New York</t>
  </si>
  <si>
    <t>NY</t>
  </si>
  <si>
    <t>13045</t>
  </si>
  <si>
    <t>Woman</t>
  </si>
  <si>
    <t>Anna</t>
  </si>
  <si>
    <t>Buckley</t>
  </si>
  <si>
    <t>annabuckley05@gmail.com</t>
  </si>
  <si>
    <t>North Carolina Association of Educators</t>
  </si>
  <si>
    <t>I am Retired, Aspiring ED, or work in a K-12 school or on a college campus</t>
  </si>
  <si>
    <t>16317874378</t>
  </si>
  <si>
    <t>Raymond Buckley</t>
  </si>
  <si>
    <t>718-825-6964</t>
  </si>
  <si>
    <t>Buckley, Anna</t>
  </si>
  <si>
    <t>302 Nanny Point Drive</t>
  </si>
  <si>
    <t>Monroe</t>
  </si>
  <si>
    <t>North Carolina</t>
  </si>
  <si>
    <t>NC</t>
  </si>
  <si>
    <t>28110</t>
  </si>
  <si>
    <t>Black or African American</t>
  </si>
  <si>
    <t>Bisexual</t>
  </si>
  <si>
    <t>18-25</t>
  </si>
  <si>
    <t>Early career educator (0-5 years)</t>
  </si>
  <si>
    <t>Not Applicable</t>
  </si>
  <si>
    <t>Alisha</t>
  </si>
  <si>
    <t>Chavez-Downing</t>
  </si>
  <si>
    <t>Alishablaire@gmail.com</t>
  </si>
  <si>
    <t>Oregon Education Association</t>
  </si>
  <si>
    <t>Vegan</t>
  </si>
  <si>
    <t>Portland Association of Teachers</t>
  </si>
  <si>
    <t>Ángela Bonilla</t>
  </si>
  <si>
    <t>Patpresiden@oregoned.org</t>
  </si>
  <si>
    <t>650-430-9535</t>
  </si>
  <si>
    <t>Nicholas Downing</t>
  </si>
  <si>
    <t>503-572-7504</t>
  </si>
  <si>
    <t>Chavez-Downing, Alisha</t>
  </si>
  <si>
    <t>6805 SE Clatsop Street</t>
  </si>
  <si>
    <t>Portland</t>
  </si>
  <si>
    <t>Oregon</t>
  </si>
  <si>
    <t>OR</t>
  </si>
  <si>
    <t>97206</t>
  </si>
  <si>
    <t>Latin(o/a/x), Hispanic, and Chican(o/a/x)</t>
  </si>
  <si>
    <t>Pansexual</t>
  </si>
  <si>
    <t>Mid career (6-10 years)</t>
  </si>
  <si>
    <t>Anabella</t>
  </si>
  <si>
    <t>Chlada</t>
  </si>
  <si>
    <t>anabellachlada@gmail.com</t>
  </si>
  <si>
    <t>Illinois Education Association-NEA</t>
  </si>
  <si>
    <t>Allergies (none are airborne) - dairy, beef, gluten, soy, tomatoes, eggs, pineapple, cantaloupe</t>
  </si>
  <si>
    <t>708-770-9772</t>
  </si>
  <si>
    <t>Sheri Chlada</t>
  </si>
  <si>
    <t>708-903-5080</t>
  </si>
  <si>
    <t>Chlada, Anabella</t>
  </si>
  <si>
    <t>2940 Harvest Place</t>
  </si>
  <si>
    <t>Darien</t>
  </si>
  <si>
    <t>Illinois</t>
  </si>
  <si>
    <t>IL</t>
  </si>
  <si>
    <t>60561</t>
  </si>
  <si>
    <t>Olivia</t>
  </si>
  <si>
    <t>Coley-Bishop</t>
  </si>
  <si>
    <t>ocoleybishop@federalwayea.org</t>
  </si>
  <si>
    <t>They/Them</t>
  </si>
  <si>
    <t>6319039048</t>
  </si>
  <si>
    <t>Maureen Coley</t>
  </si>
  <si>
    <t>631-949-4338</t>
  </si>
  <si>
    <t>Coley-Bishop, Olivia</t>
  </si>
  <si>
    <t>1604 S L St</t>
  </si>
  <si>
    <t>Tacoma</t>
  </si>
  <si>
    <t>11782</t>
  </si>
  <si>
    <t>Queer</t>
  </si>
  <si>
    <t>Non-Binary</t>
  </si>
  <si>
    <t>26-35</t>
  </si>
  <si>
    <t>Michelle</t>
  </si>
  <si>
    <t>Couture</t>
  </si>
  <si>
    <t>Michelle.Couture@nysut.org</t>
  </si>
  <si>
    <t>Facilitators</t>
  </si>
  <si>
    <t>Shellfish</t>
  </si>
  <si>
    <t>6033034938</t>
  </si>
  <si>
    <t>Paul PJ Couture</t>
  </si>
  <si>
    <t>603-660-8257</t>
  </si>
  <si>
    <t>Couture, Michelle</t>
  </si>
  <si>
    <t>21 Watson Hill Rd,</t>
  </si>
  <si>
    <t>RAYMOND</t>
  </si>
  <si>
    <t>New Hampshire</t>
  </si>
  <si>
    <t>NH</t>
  </si>
  <si>
    <t>03077</t>
  </si>
  <si>
    <t>Kathy</t>
  </si>
  <si>
    <t>Dulis</t>
  </si>
  <si>
    <t>kathy.dulis@dsea.org</t>
  </si>
  <si>
    <t>Delaware State Education Association</t>
  </si>
  <si>
    <t>302-535-0841</t>
  </si>
  <si>
    <t>Holly Kunde</t>
  </si>
  <si>
    <t>443-359-0628</t>
  </si>
  <si>
    <t>Dulis, Kathy</t>
  </si>
  <si>
    <t>30181 Stockley Road_x000D_
Stockley Road</t>
  </si>
  <si>
    <t>30181 Stockley Road</t>
  </si>
  <si>
    <t>Milton</t>
  </si>
  <si>
    <t>Delaware</t>
  </si>
  <si>
    <t>DE</t>
  </si>
  <si>
    <t>19968</t>
  </si>
  <si>
    <t>No</t>
  </si>
  <si>
    <t>Christopher</t>
  </si>
  <si>
    <t>Eager</t>
  </si>
  <si>
    <t>christopher.eager@mnea.org</t>
  </si>
  <si>
    <t>Missouri NEA</t>
  </si>
  <si>
    <t>816-718-8386</t>
  </si>
  <si>
    <t>Stana Eager</t>
  </si>
  <si>
    <t>816-718-8023</t>
  </si>
  <si>
    <t>Eager, Christopher</t>
  </si>
  <si>
    <t>1819 S Leslie Ave</t>
  </si>
  <si>
    <t>Independence</t>
  </si>
  <si>
    <t>Missouri</t>
  </si>
  <si>
    <t>MO</t>
  </si>
  <si>
    <t>64055</t>
  </si>
  <si>
    <t>Veteran (11-19 years)</t>
  </si>
  <si>
    <t>Kristen</t>
  </si>
  <si>
    <t>Edmiaston</t>
  </si>
  <si>
    <t>kris10edmiaston@yahoo.com</t>
  </si>
  <si>
    <t>940-367-8910</t>
  </si>
  <si>
    <t>Andrew Edmiaston</t>
  </si>
  <si>
    <t>817-279-3242</t>
  </si>
  <si>
    <t>Edmiaston, Kristen</t>
  </si>
  <si>
    <t>7805 SE Ellis St</t>
  </si>
  <si>
    <t>Prefer not to answer</t>
  </si>
  <si>
    <t>Elisabeth</t>
  </si>
  <si>
    <t>Emery</t>
  </si>
  <si>
    <t>Elisabeth.Emery@floridaea.org</t>
  </si>
  <si>
    <t>Florida Education Association</t>
  </si>
  <si>
    <t>Lake County Education Association</t>
  </si>
  <si>
    <t>Valerie Squillante</t>
  </si>
  <si>
    <t>valerie.squillante@floridaea.org</t>
  </si>
  <si>
    <t>3529782641</t>
  </si>
  <si>
    <t>Dustin Steward</t>
  </si>
  <si>
    <t>541-797-9423</t>
  </si>
  <si>
    <t>Emery, Elisabeth</t>
  </si>
  <si>
    <t>13445 Lake Yale View Loop</t>
  </si>
  <si>
    <t>Leesburg</t>
  </si>
  <si>
    <t>Florida</t>
  </si>
  <si>
    <t>FL</t>
  </si>
  <si>
    <t>32735</t>
  </si>
  <si>
    <t>Alice</t>
  </si>
  <si>
    <t>Floros</t>
  </si>
  <si>
    <t>Alice.Floros@mnea.org</t>
  </si>
  <si>
    <t>She/Her/Hers</t>
  </si>
  <si>
    <t>5735088545</t>
  </si>
  <si>
    <t>George Floros</t>
  </si>
  <si>
    <t>314-566-4038</t>
  </si>
  <si>
    <t>Floros, Alice</t>
  </si>
  <si>
    <t>611 Fox Chase</t>
  </si>
  <si>
    <t>Arnold</t>
  </si>
  <si>
    <t>63010</t>
  </si>
  <si>
    <t>Lesbian</t>
  </si>
  <si>
    <t>Carrie</t>
  </si>
  <si>
    <t>Gleason</t>
  </si>
  <si>
    <t>cgleason@nea.org</t>
  </si>
  <si>
    <t>Vegetarian. It would be great to have non-dairy proteins available for some meals like beans or tofu.,</t>
  </si>
  <si>
    <t>202-316-7682</t>
  </si>
  <si>
    <t>Alan Cage</t>
  </si>
  <si>
    <t>718-913-9113</t>
  </si>
  <si>
    <t>Gleason, Carrie</t>
  </si>
  <si>
    <t>1818 Newkirk Ave #5C</t>
  </si>
  <si>
    <t>Brooklyn</t>
  </si>
  <si>
    <t>11226</t>
  </si>
  <si>
    <t>Shaun</t>
  </si>
  <si>
    <t>Gundert</t>
  </si>
  <si>
    <t>shaun.gundert@gmail.com</t>
  </si>
  <si>
    <t>Thursday, June 19th</t>
  </si>
  <si>
    <t>Is it an option to stay an additional night?</t>
  </si>
  <si>
    <t>(360) 448-5939</t>
  </si>
  <si>
    <t>Teresa Freeby</t>
  </si>
  <si>
    <t>360-241-4314</t>
  </si>
  <si>
    <t>Gundert, Shaun</t>
  </si>
  <si>
    <t>2305 Watson Ave</t>
  </si>
  <si>
    <t>Vancouver</t>
  </si>
  <si>
    <t>966</t>
  </si>
  <si>
    <t>Prefer not to answer, Queer</t>
  </si>
  <si>
    <t>Ellen</t>
  </si>
  <si>
    <t>Holmes</t>
  </si>
  <si>
    <t>Eholmes@nea.org</t>
  </si>
  <si>
    <t>2076605589</t>
  </si>
  <si>
    <t>KELLY HOLMES</t>
  </si>
  <si>
    <t>207-660-5590</t>
  </si>
  <si>
    <t>Holmes, Ellen</t>
  </si>
  <si>
    <t>3 Canaan Rd_x000D_
2875 North Palermo Road</t>
  </si>
  <si>
    <t>3 Canaan Rd</t>
  </si>
  <si>
    <t>Pittsfield</t>
  </si>
  <si>
    <t>Maine</t>
  </si>
  <si>
    <t>ME</t>
  </si>
  <si>
    <t>04967</t>
  </si>
  <si>
    <t>Other</t>
  </si>
  <si>
    <t>Steven</t>
  </si>
  <si>
    <t>Horner</t>
  </si>
  <si>
    <t>sjhorner5107@gmail.com</t>
  </si>
  <si>
    <t>Nevada State Education Association</t>
  </si>
  <si>
    <t>Needs to be accessible and near an elevator</t>
  </si>
  <si>
    <t>Strawberries</t>
  </si>
  <si>
    <t>Mobile</t>
  </si>
  <si>
    <t>7027670740</t>
  </si>
  <si>
    <t>Julia Horner</t>
  </si>
  <si>
    <t>702-767-0739</t>
  </si>
  <si>
    <t>Horner, Steven</t>
  </si>
  <si>
    <t>5915 LEWIS FALLS AVE</t>
  </si>
  <si>
    <t>LAS VEGAS</t>
  </si>
  <si>
    <t>Nevada</t>
  </si>
  <si>
    <t>NV</t>
  </si>
  <si>
    <t>891397481</t>
  </si>
  <si>
    <t>Prefer not to say</t>
  </si>
  <si>
    <t>61+</t>
  </si>
  <si>
    <t>April</t>
  </si>
  <si>
    <t>Johnson</t>
  </si>
  <si>
    <t>President@essaalaska.org</t>
  </si>
  <si>
    <t>NEA-Alaska</t>
  </si>
  <si>
    <t>Prefer double beds if available</t>
  </si>
  <si>
    <t>Allergy to mango and bee stings</t>
  </si>
  <si>
    <t>Education Support Staff Association</t>
  </si>
  <si>
    <t>(907)328-9881</t>
  </si>
  <si>
    <t>Seth Johnson</t>
  </si>
  <si>
    <t>907-328-9884</t>
  </si>
  <si>
    <t>Johnson, April</t>
  </si>
  <si>
    <t>2485 Outside Blvd</t>
  </si>
  <si>
    <t>North Pole</t>
  </si>
  <si>
    <t>Alaska</t>
  </si>
  <si>
    <t>AK</t>
  </si>
  <si>
    <t>99705</t>
  </si>
  <si>
    <t>Zac</t>
  </si>
  <si>
    <t>zjohnson@coloradoea.org</t>
  </si>
  <si>
    <t>Colorado Education Association</t>
  </si>
  <si>
    <t>Front Range UniServ Unit</t>
  </si>
  <si>
    <t>Patrice Zekqiel</t>
  </si>
  <si>
    <t>prust@coloradoea.org</t>
  </si>
  <si>
    <t>Northern Colorado UniServ Unit</t>
  </si>
  <si>
    <t>970-305-3147</t>
  </si>
  <si>
    <t>Berkeley Brown</t>
  </si>
  <si>
    <t>904-415-9819</t>
  </si>
  <si>
    <t>Johnson, Zac</t>
  </si>
  <si>
    <t>4551 Bryant St</t>
  </si>
  <si>
    <t>Denver</t>
  </si>
  <si>
    <t>Colorado</t>
  </si>
  <si>
    <t>CO</t>
  </si>
  <si>
    <t>80221</t>
  </si>
  <si>
    <t>Albert</t>
  </si>
  <si>
    <t>Jones</t>
  </si>
  <si>
    <t>aljones@mseanea.org</t>
  </si>
  <si>
    <t>Maryland State Education Assn</t>
  </si>
  <si>
    <t>3017411532</t>
  </si>
  <si>
    <t>Courtland Thomas</t>
  </si>
  <si>
    <t>803-404-0401</t>
  </si>
  <si>
    <t>Jones, Albert</t>
  </si>
  <si>
    <t>600 Fairmont Drive #401_x000D_
#401</t>
  </si>
  <si>
    <t>600 Fairmont Drive #401</t>
  </si>
  <si>
    <t>Bowie</t>
  </si>
  <si>
    <t>Maryland</t>
  </si>
  <si>
    <t>MD</t>
  </si>
  <si>
    <t>20716</t>
  </si>
  <si>
    <t>dani.young.jones@gmail.com</t>
  </si>
  <si>
    <t>Virginia Education Association</t>
  </si>
  <si>
    <t>13195410837</t>
  </si>
  <si>
    <t>LARRY LENTNER</t>
  </si>
  <si>
    <t>571-236-7146</t>
  </si>
  <si>
    <t>Jones, Danielle</t>
  </si>
  <si>
    <t>4091 S FOUR MILE RUN DR_x000D_
UNIT 304</t>
  </si>
  <si>
    <t>4091 S FOUR MILE RUN DR</t>
  </si>
  <si>
    <t>ARLINGTON</t>
  </si>
  <si>
    <t>Virginia</t>
  </si>
  <si>
    <t>VA</t>
  </si>
  <si>
    <t>222045637</t>
  </si>
  <si>
    <t>mike4unions@gmail.com</t>
  </si>
  <si>
    <t>6082139282</t>
  </si>
  <si>
    <t>Jessica Jones</t>
  </si>
  <si>
    <t>608-770-6420</t>
  </si>
  <si>
    <t>Jones, Michael</t>
  </si>
  <si>
    <t>110 MILO LN</t>
  </si>
  <si>
    <t>MADISON</t>
  </si>
  <si>
    <t>Wisconsin</t>
  </si>
  <si>
    <t>WI</t>
  </si>
  <si>
    <t>53714</t>
  </si>
  <si>
    <t>Multiracial</t>
  </si>
  <si>
    <t>Michele</t>
  </si>
  <si>
    <t>president@geaut.org</t>
  </si>
  <si>
    <t>Utah Education Association</t>
  </si>
  <si>
    <t>801-293-3229</t>
  </si>
  <si>
    <t>Matthew Jones</t>
  </si>
  <si>
    <t>801-637-2970</t>
  </si>
  <si>
    <t>Jones, Michele</t>
  </si>
  <si>
    <t>3710 South 500 East</t>
  </si>
  <si>
    <t>Salt Lake City</t>
  </si>
  <si>
    <t>Utah</t>
  </si>
  <si>
    <t>UT</t>
  </si>
  <si>
    <t>84106</t>
  </si>
  <si>
    <t>Amanda</t>
  </si>
  <si>
    <t>Kail</t>
  </si>
  <si>
    <t>akail@nea.org</t>
  </si>
  <si>
    <t>2022866433</t>
  </si>
  <si>
    <t>Pippa Holloway</t>
  </si>
  <si>
    <t>615-438-4950</t>
  </si>
  <si>
    <t>Kail, Amanda</t>
  </si>
  <si>
    <t>2510 Semmes Ave</t>
  </si>
  <si>
    <t>Richmond</t>
  </si>
  <si>
    <t>23225</t>
  </si>
  <si>
    <t>Lesbian, Queer</t>
  </si>
  <si>
    <t>Erica</t>
  </si>
  <si>
    <t>Knox</t>
  </si>
  <si>
    <t>Erica29732@yahoo.com</t>
  </si>
  <si>
    <t>The South Carolina Education Association</t>
  </si>
  <si>
    <t>York County Education Association</t>
  </si>
  <si>
    <t>Majorie Grooms-Smalls</t>
  </si>
  <si>
    <t>gselmaga1@aol.com</t>
  </si>
  <si>
    <t>803-417-8360</t>
  </si>
  <si>
    <t>Brad Burris</t>
  </si>
  <si>
    <t>803-230-3002</t>
  </si>
  <si>
    <t>Knox, Erica</t>
  </si>
  <si>
    <t>2021 BELLE REGAL CIRCLE</t>
  </si>
  <si>
    <t>ROCK HILL</t>
  </si>
  <si>
    <t>South Carolina</t>
  </si>
  <si>
    <t>SC</t>
  </si>
  <si>
    <t>29732</t>
  </si>
  <si>
    <t>Angela</t>
  </si>
  <si>
    <t>Kuhlman</t>
  </si>
  <si>
    <t>gallegosriehl.2@gmail.com</t>
  </si>
  <si>
    <t>Michigan Education Association</t>
  </si>
  <si>
    <t>3308815848</t>
  </si>
  <si>
    <t>Ryan Kuhlman</t>
  </si>
  <si>
    <t>248-767-0260</t>
  </si>
  <si>
    <t>Kuhlman, Angela</t>
  </si>
  <si>
    <t>3222 Rush Lake Rd</t>
  </si>
  <si>
    <t>Pinckney</t>
  </si>
  <si>
    <t>Michigan</t>
  </si>
  <si>
    <t>MI</t>
  </si>
  <si>
    <t>48169</t>
  </si>
  <si>
    <t>Fanta`</t>
  </si>
  <si>
    <t>Lee-Sankoh</t>
  </si>
  <si>
    <t>f.a.n.t.a.inc@gmail.com</t>
  </si>
  <si>
    <t>Close to elevator</t>
  </si>
  <si>
    <t>Mushrooms</t>
  </si>
  <si>
    <t>2149575262</t>
  </si>
  <si>
    <t>Felicity Lee-Sankoh</t>
  </si>
  <si>
    <t>907-252-0600</t>
  </si>
  <si>
    <t>Lee-Sankoh, Fanta`</t>
  </si>
  <si>
    <t>1653 Kivalina_x000D_
Unit A</t>
  </si>
  <si>
    <t>1653 Kivalina</t>
  </si>
  <si>
    <t>Fairbanks</t>
  </si>
  <si>
    <t>99709</t>
  </si>
  <si>
    <t>Pamela</t>
  </si>
  <si>
    <t>Malone</t>
  </si>
  <si>
    <t>pmalone.uup@gmail.com</t>
  </si>
  <si>
    <t>Seafood and Mushroom allergies.</t>
  </si>
  <si>
    <t>United University Professions</t>
  </si>
  <si>
    <t>518-428-6046</t>
  </si>
  <si>
    <t>Karen Kingsley</t>
  </si>
  <si>
    <t>585-313-7574</t>
  </si>
  <si>
    <t>Malone, Pamela</t>
  </si>
  <si>
    <t>51 Chautauqua Drive</t>
  </si>
  <si>
    <t>Rochester</t>
  </si>
  <si>
    <t>14623</t>
  </si>
  <si>
    <t>Karla</t>
  </si>
  <si>
    <t>Medina</t>
  </si>
  <si>
    <t>KMEDINA@NEA.ORG</t>
  </si>
  <si>
    <t>NEA</t>
  </si>
  <si>
    <t>2028227923</t>
  </si>
  <si>
    <t>Karla Medina</t>
  </si>
  <si>
    <t>202-822-7923</t>
  </si>
  <si>
    <t>Medina, Karla</t>
  </si>
  <si>
    <t>1201 16th Street NW, Suite 310</t>
  </si>
  <si>
    <t>District of Columbia</t>
  </si>
  <si>
    <t>DC</t>
  </si>
  <si>
    <t>20036</t>
  </si>
  <si>
    <t>HALIMAH</t>
  </si>
  <si>
    <t>MEKKI</t>
  </si>
  <si>
    <t>hmekki@cta.org</t>
  </si>
  <si>
    <t>California Teachers Association</t>
  </si>
  <si>
    <t>strawberries</t>
  </si>
  <si>
    <t>NA</t>
  </si>
  <si>
    <t>4102622848</t>
  </si>
  <si>
    <t>Maryam Shabazz</t>
  </si>
  <si>
    <t>510-305-6037</t>
  </si>
  <si>
    <t>MEKKI, HALIMAH</t>
  </si>
  <si>
    <t>32769 Belami Loop</t>
  </si>
  <si>
    <t>Union City</t>
  </si>
  <si>
    <t>California</t>
  </si>
  <si>
    <t>CA</t>
  </si>
  <si>
    <t>94587</t>
  </si>
  <si>
    <t>Jeriluanne</t>
  </si>
  <si>
    <t>O'Bryan-Losee</t>
  </si>
  <si>
    <t>jobryan@uupmail.org</t>
  </si>
  <si>
    <t>United University Professions 2190</t>
  </si>
  <si>
    <t>607 226 2313</t>
  </si>
  <si>
    <t>Richard Losee</t>
  </si>
  <si>
    <t>607-373-0521</t>
  </si>
  <si>
    <t>O'Bryan-Losee, Jeriluanne</t>
  </si>
  <si>
    <t>PO BOX 1173_x000D_
9 E ST S</t>
  </si>
  <si>
    <t>PO BOX 1173</t>
  </si>
  <si>
    <t>SHERBURNE</t>
  </si>
  <si>
    <t>13460</t>
  </si>
  <si>
    <t>Allyson</t>
  </si>
  <si>
    <t>Pfeifer</t>
  </si>
  <si>
    <t>allysonbpfeifer@gmail.com</t>
  </si>
  <si>
    <t>4084256463</t>
  </si>
  <si>
    <t>Joshua Pfeifer</t>
  </si>
  <si>
    <t>562-955-9684</t>
  </si>
  <si>
    <t>Pfeifer, Allyson</t>
  </si>
  <si>
    <t>14660 Whittier Boulevard_x000D_
Apt 120</t>
  </si>
  <si>
    <t>14660 Whittier Boulevard</t>
  </si>
  <si>
    <t>Whittier</t>
  </si>
  <si>
    <t>90605</t>
  </si>
  <si>
    <t>Vanessa</t>
  </si>
  <si>
    <t>Pulkrabek</t>
  </si>
  <si>
    <t>vanessa.pulkrabek@edmn.org</t>
  </si>
  <si>
    <t>Education Minnesota</t>
  </si>
  <si>
    <t>I will need to check in on June 19th because of flight times.  I would like a double room (room with 2 beds) if possible.</t>
  </si>
  <si>
    <t>6512476247</t>
  </si>
  <si>
    <t>Charlie Pulkrabek</t>
  </si>
  <si>
    <t>218-256-8380</t>
  </si>
  <si>
    <t>Pulkrabek, Vanessa</t>
  </si>
  <si>
    <t>PO Box 1037</t>
  </si>
  <si>
    <t>Bemidji</t>
  </si>
  <si>
    <t>56619</t>
  </si>
  <si>
    <t>Quirarte</t>
  </si>
  <si>
    <t>seaquirarte@yahoo.com</t>
  </si>
  <si>
    <t>none</t>
  </si>
  <si>
    <t>5624417206</t>
  </si>
  <si>
    <t>Sharon Quirarte</t>
  </si>
  <si>
    <t>630-452-4321</t>
  </si>
  <si>
    <t>Quirarte, Christopher</t>
  </si>
  <si>
    <t>2751 Punta Del Este Dr.</t>
  </si>
  <si>
    <t>Hacienda Heights</t>
  </si>
  <si>
    <t>91745</t>
  </si>
  <si>
    <t>Jariza</t>
  </si>
  <si>
    <t>Rodriguez</t>
  </si>
  <si>
    <t>jerodriguez.union@gmail.com</t>
  </si>
  <si>
    <t>Massachusetts Teachers Association</t>
  </si>
  <si>
    <t>VegetarianSeafood Allergy</t>
  </si>
  <si>
    <t>617-650-5375</t>
  </si>
  <si>
    <t>Ruth Rodriguez</t>
  </si>
  <si>
    <t>617-697-9610</t>
  </si>
  <si>
    <t>Rodriguez, Jariza</t>
  </si>
  <si>
    <t>51 BROOKLEDGE ST_x000D_
APT 4</t>
  </si>
  <si>
    <t>51 BROOKLEDGE ST</t>
  </si>
  <si>
    <t>BOSTON</t>
  </si>
  <si>
    <t>Massachusetts</t>
  </si>
  <si>
    <t>MA</t>
  </si>
  <si>
    <t>021212216</t>
  </si>
  <si>
    <t>Dr. Taraja</t>
  </si>
  <si>
    <t>Shephard Allen</t>
  </si>
  <si>
    <t>shephardallent@ohea.org</t>
  </si>
  <si>
    <t>Ohio Education Association</t>
  </si>
  <si>
    <t>Prefer no dairy, beef, or pork</t>
  </si>
  <si>
    <t>64-327-3569</t>
  </si>
  <si>
    <t>David Allen, Jr</t>
  </si>
  <si>
    <t>614-678-1961</t>
  </si>
  <si>
    <t>Shephard Allen, Dr. Taraja</t>
  </si>
  <si>
    <t>5684 Earnings Drive</t>
  </si>
  <si>
    <t>Columbus</t>
  </si>
  <si>
    <t>Ohio</t>
  </si>
  <si>
    <t>OH</t>
  </si>
  <si>
    <t>43232</t>
  </si>
  <si>
    <t>VANESSA L</t>
  </si>
  <si>
    <t>SKIPPER</t>
  </si>
  <si>
    <t>vanessa.skipper@floridaea.org</t>
  </si>
  <si>
    <t>I would prefer a room away from the elevators. Please and thank you!</t>
  </si>
  <si>
    <t>Brevard Federation of Teachers</t>
  </si>
  <si>
    <t>Vanessa Skipper</t>
  </si>
  <si>
    <t>3218487045</t>
  </si>
  <si>
    <t>Roger Skipper</t>
  </si>
  <si>
    <t>321-403-0718</t>
  </si>
  <si>
    <t>SKIPPER, VANESSA L</t>
  </si>
  <si>
    <t>1827 ABBEYRIDGE DRIVE</t>
  </si>
  <si>
    <t>MERRITT ISLAND</t>
  </si>
  <si>
    <t>32953</t>
  </si>
  <si>
    <t>ANTOINETTE</t>
  </si>
  <si>
    <t>SMITH</t>
  </si>
  <si>
    <t>serviceteacher@gmail.com</t>
  </si>
  <si>
    <t>Georgia Association Of Educators</t>
  </si>
  <si>
    <t>Upper floor near elevator</t>
  </si>
  <si>
    <t>4045398660</t>
  </si>
  <si>
    <t>Sara Shields</t>
  </si>
  <si>
    <t>404-759-3978</t>
  </si>
  <si>
    <t>SMITH, ANTOINETTE</t>
  </si>
  <si>
    <t>90 KATELEN CT</t>
  </si>
  <si>
    <t>COVINGTON</t>
  </si>
  <si>
    <t>Georgia</t>
  </si>
  <si>
    <t>GA</t>
  </si>
  <si>
    <t>300167720</t>
  </si>
  <si>
    <t>YOLANDA</t>
  </si>
  <si>
    <t>ydsgonzo@gmail.com</t>
  </si>
  <si>
    <t>Indiana State Teachers Association</t>
  </si>
  <si>
    <t>Asthma</t>
  </si>
  <si>
    <t>Warren Education Association</t>
  </si>
  <si>
    <t>3174907974</t>
  </si>
  <si>
    <t>Dax Gonzalez</t>
  </si>
  <si>
    <t>317-670-3581</t>
  </si>
  <si>
    <t>SMITH, YOLANDA</t>
  </si>
  <si>
    <t>512 ABERDEEN ST</t>
  </si>
  <si>
    <t>CARMEL</t>
  </si>
  <si>
    <t>Indiana</t>
  </si>
  <si>
    <t>IN</t>
  </si>
  <si>
    <t>460327503</t>
  </si>
  <si>
    <t>Danette</t>
  </si>
  <si>
    <t>Stokes</t>
  </si>
  <si>
    <t>dmkstokes5@gmail.com</t>
  </si>
  <si>
    <t>Tennessee Education Association</t>
  </si>
  <si>
    <t>9016016553</t>
  </si>
  <si>
    <t>Dylan Bledsoe</t>
  </si>
  <si>
    <t>901-672-0432</t>
  </si>
  <si>
    <t>Stokes, Danette</t>
  </si>
  <si>
    <t>5463 FERNGLEN ST</t>
  </si>
  <si>
    <t>MEMPHIS</t>
  </si>
  <si>
    <t>Tennessee</t>
  </si>
  <si>
    <t>TN</t>
  </si>
  <si>
    <t>381410589</t>
  </si>
  <si>
    <t>Mandy</t>
  </si>
  <si>
    <t>Swarthout</t>
  </si>
  <si>
    <t>amanda.swarthout@live.com</t>
  </si>
  <si>
    <t>9079826079</t>
  </si>
  <si>
    <t>Chad Swarthout</t>
  </si>
  <si>
    <t>907-982-3096</t>
  </si>
  <si>
    <t>Swarthout, Mandy</t>
  </si>
  <si>
    <t>4419 N. Palmer Fishhook Rd.</t>
  </si>
  <si>
    <t>Palmer</t>
  </si>
  <si>
    <t>99645</t>
  </si>
  <si>
    <t>Darrell</t>
  </si>
  <si>
    <t>Turner</t>
  </si>
  <si>
    <t>darrellturnerveanea@gmail.com</t>
  </si>
  <si>
    <t>8043964639</t>
  </si>
  <si>
    <t>Alynn Parham</t>
  </si>
  <si>
    <t>757-894-0932</t>
  </si>
  <si>
    <t>Turner, Darrell</t>
  </si>
  <si>
    <t>10902 TABB RD</t>
  </si>
  <si>
    <t>GLEN ALLEN</t>
  </si>
  <si>
    <t>230602126</t>
  </si>
  <si>
    <t>Alan</t>
  </si>
  <si>
    <t>Underwood</t>
  </si>
  <si>
    <t>aunderwood@cta.org</t>
  </si>
  <si>
    <t>9516846744</t>
  </si>
  <si>
    <t>Sarah Ball</t>
  </si>
  <si>
    <t>720-320-3353</t>
  </si>
  <si>
    <t>Underwood, Alan</t>
  </si>
  <si>
    <t>4632 Dwight St</t>
  </si>
  <si>
    <t>San Diego</t>
  </si>
  <si>
    <t>92105</t>
  </si>
  <si>
    <t>Alejandro</t>
  </si>
  <si>
    <t>Vogel</t>
  </si>
  <si>
    <t>avogelweta@gmail.com</t>
  </si>
  <si>
    <t>Whittier Elementary Teachers' Association</t>
  </si>
  <si>
    <t>5623552332</t>
  </si>
  <si>
    <t>Laura Vogel</t>
  </si>
  <si>
    <t>562-355-2332</t>
  </si>
  <si>
    <t>Vogel, Alejandro</t>
  </si>
  <si>
    <t>7912 Friends Ave</t>
  </si>
  <si>
    <t>90602</t>
  </si>
  <si>
    <t>jay</t>
  </si>
  <si>
    <t>wahi</t>
  </si>
  <si>
    <t>jkw1380@gmai.com</t>
  </si>
  <si>
    <t>Not Listed</t>
  </si>
  <si>
    <t>Vegetarian</t>
  </si>
  <si>
    <t>Saint Paul Federation of Educators</t>
  </si>
  <si>
    <t>Maggie Kalda</t>
  </si>
  <si>
    <t>maggie@spfe28.or</t>
  </si>
  <si>
    <t>6128760914</t>
  </si>
  <si>
    <t>Elizabeth Barrett</t>
  </si>
  <si>
    <t>612-868-3479</t>
  </si>
  <si>
    <t>wahi, jay</t>
  </si>
  <si>
    <t>814 E 35th St</t>
  </si>
  <si>
    <t>Minneapolis</t>
  </si>
  <si>
    <t>55407</t>
  </si>
  <si>
    <t>ANDREA</t>
  </si>
  <si>
    <t>WILLIAMS</t>
  </si>
  <si>
    <t>ms.dredai@gmail.com</t>
  </si>
  <si>
    <t>5175071002</t>
  </si>
  <si>
    <t>Carla Robert</t>
  </si>
  <si>
    <t>517-331-1823</t>
  </si>
  <si>
    <t>WILLIAMS, ANDREA</t>
  </si>
  <si>
    <t>4139 Chaucer Circle</t>
  </si>
  <si>
    <t>Holt</t>
  </si>
  <si>
    <t>48842</t>
  </si>
  <si>
    <t>Lori</t>
  </si>
  <si>
    <t>Young</t>
  </si>
  <si>
    <t>loria.young71@gmail.com</t>
  </si>
  <si>
    <t>Allergic to shellfish and coconut.</t>
  </si>
  <si>
    <t>18122700398</t>
  </si>
  <si>
    <t>Cassnadra "Cassie" Young</t>
  </si>
  <si>
    <t>812-549-0950</t>
  </si>
  <si>
    <t>Young, Lori</t>
  </si>
  <si>
    <t>7700 WISTERIA LN</t>
  </si>
  <si>
    <t>EVANSVILLE</t>
  </si>
  <si>
    <t>477207436</t>
  </si>
  <si>
    <t>Role</t>
  </si>
  <si>
    <t>Possible Team</t>
  </si>
  <si>
    <t>0 NEA Coordinator</t>
  </si>
  <si>
    <t>Darell Turner, Kathryn Brown</t>
  </si>
  <si>
    <t>1 Fac Mentor Coach</t>
  </si>
  <si>
    <t>Alex, Alan, Jariza, Allyson, Angela, Jesse</t>
  </si>
  <si>
    <t>Teams Attending (During the Training)</t>
  </si>
  <si>
    <t>Loners</t>
  </si>
  <si>
    <t>Bella, Pamela</t>
  </si>
  <si>
    <r>
      <rPr>
        <sz val="10"/>
        <color rgb="FFFF0000"/>
        <rFont val="Arial"/>
      </rPr>
      <t>Amanda</t>
    </r>
    <r>
      <rPr>
        <sz val="10"/>
        <color rgb="FF000000"/>
        <rFont val="Arial"/>
      </rPr>
      <t xml:space="preserve">, Darrell, </t>
    </r>
    <r>
      <rPr>
        <sz val="10"/>
        <color rgb="FFFF0000"/>
        <rFont val="Arial"/>
      </rPr>
      <t>Yolanda</t>
    </r>
  </si>
  <si>
    <t>Halimah</t>
  </si>
  <si>
    <r>
      <rPr>
        <sz val="10"/>
        <color rgb="FF000000"/>
        <rFont val="Arial"/>
      </rPr>
      <t xml:space="preserve">Alex, </t>
    </r>
    <r>
      <rPr>
        <sz val="10"/>
        <color rgb="FFFF0000"/>
        <rFont val="Arial"/>
      </rPr>
      <t>Zac</t>
    </r>
    <r>
      <rPr>
        <sz val="10"/>
        <color rgb="FF000000"/>
        <rFont val="Arial"/>
      </rPr>
      <t>, Allyson, Christopher Q</t>
    </r>
  </si>
  <si>
    <t>Coach</t>
  </si>
  <si>
    <t>Bricia, Michelle Jones</t>
  </si>
  <si>
    <t>Alisha, Michelle</t>
  </si>
  <si>
    <t>Albert, Pamela</t>
  </si>
  <si>
    <t>Shaun, Olivia, James</t>
  </si>
  <si>
    <t>Yolanda</t>
  </si>
  <si>
    <t>Melissa, Maddie</t>
  </si>
  <si>
    <t>Steve, Toni</t>
  </si>
  <si>
    <t>Katie, Olivia, James</t>
  </si>
  <si>
    <r>
      <rPr>
        <sz val="10"/>
        <color rgb="FF000000"/>
        <rFont val="Arial"/>
      </rPr>
      <t xml:space="preserve">Jeri, Alice, </t>
    </r>
    <r>
      <rPr>
        <sz val="10"/>
        <color rgb="FFFF0000"/>
        <rFont val="Arial"/>
      </rPr>
      <t>MIchelle C</t>
    </r>
  </si>
  <si>
    <t>Katie, Antionette(Toni)</t>
  </si>
  <si>
    <t>Vanessa S, Danette</t>
  </si>
  <si>
    <t>Christopher E</t>
  </si>
  <si>
    <t>Jonas, Andrea, Timothy</t>
  </si>
  <si>
    <r>
      <rPr>
        <sz val="10"/>
        <color rgb="FF000000"/>
        <rFont val="Arial"/>
      </rPr>
      <t xml:space="preserve">Mandy, April, </t>
    </r>
    <r>
      <rPr>
        <sz val="10"/>
        <color rgb="FFFF0000"/>
        <rFont val="Arial"/>
      </rPr>
      <t>Kathy</t>
    </r>
  </si>
  <si>
    <t>Taraja</t>
  </si>
  <si>
    <t>Alice, Gabrielle</t>
  </si>
  <si>
    <r>
      <rPr>
        <sz val="10"/>
        <color rgb="FF000000"/>
        <rFont val="Arial"/>
      </rPr>
      <t xml:space="preserve">Alan, </t>
    </r>
    <r>
      <rPr>
        <sz val="10"/>
        <color rgb="FFFF0000"/>
        <rFont val="Arial"/>
      </rPr>
      <t>Zac, Darrell</t>
    </r>
  </si>
  <si>
    <t>Zac, Jesse, Angela</t>
  </si>
  <si>
    <t>Jay, Mike A, Danielle</t>
  </si>
  <si>
    <t>Melissa, Danette</t>
  </si>
  <si>
    <r>
      <rPr>
        <sz val="10"/>
        <color rgb="FF000000"/>
        <rFont val="Arial"/>
      </rPr>
      <t xml:space="preserve">Alice, Jeri, </t>
    </r>
    <r>
      <rPr>
        <sz val="10"/>
        <color rgb="FFFF0000"/>
        <rFont val="Arial"/>
      </rPr>
      <t>Michelle</t>
    </r>
  </si>
  <si>
    <r>
      <rPr>
        <sz val="10"/>
        <color rgb="FF000000"/>
        <rFont val="Arial"/>
      </rPr>
      <t>Anna,</t>
    </r>
    <r>
      <rPr>
        <sz val="10"/>
        <color rgb="FFFF0000"/>
        <rFont val="Arial"/>
      </rPr>
      <t xml:space="preserve"> Albert</t>
    </r>
    <r>
      <rPr>
        <sz val="10"/>
        <color rgb="FF000000"/>
        <rFont val="Arial"/>
      </rPr>
      <t>, Bella , Erica, Pam</t>
    </r>
  </si>
  <si>
    <t>Hedy, April, Fanta</t>
  </si>
  <si>
    <t>Lori, Taraja, Elisabeth</t>
  </si>
  <si>
    <t>Amanda, Kathryn</t>
  </si>
  <si>
    <r>
      <rPr>
        <sz val="10"/>
        <color rgb="FF000000"/>
        <rFont val="Arial"/>
      </rPr>
      <t>Angela,</t>
    </r>
    <r>
      <rPr>
        <sz val="10"/>
        <color rgb="FFFF0000"/>
        <rFont val="Arial"/>
      </rPr>
      <t xml:space="preserve"> Zac</t>
    </r>
    <r>
      <rPr>
        <sz val="10"/>
        <color rgb="FF000000"/>
        <rFont val="Arial"/>
      </rPr>
      <t xml:space="preserve">, Jariza, </t>
    </r>
    <r>
      <rPr>
        <sz val="10"/>
        <color rgb="FFFF0000"/>
        <rFont val="Arial"/>
      </rPr>
      <t>Chris E</t>
    </r>
  </si>
  <si>
    <t>Zac, Holly</t>
  </si>
  <si>
    <t xml:space="preserve">Mike J, Andrea </t>
  </si>
  <si>
    <t>Zac, Allyson</t>
  </si>
  <si>
    <t>Mike, Angie, Danielle,Gary</t>
  </si>
  <si>
    <t>Lead</t>
  </si>
  <si>
    <t>Mentor Coach</t>
  </si>
  <si>
    <t>Jay, Danielle, Gary</t>
  </si>
  <si>
    <t>Jeri, Gabrielle</t>
  </si>
  <si>
    <t>Tonya Horne</t>
  </si>
  <si>
    <t>Team Lead</t>
  </si>
  <si>
    <t>Albert, Bella</t>
  </si>
  <si>
    <t>Bricia, Alisha</t>
  </si>
  <si>
    <t>Katie, Shaun, Olivia</t>
  </si>
  <si>
    <t>Pam, Jeri</t>
  </si>
  <si>
    <t>Katie, Shaun, James</t>
  </si>
  <si>
    <t>Bricia, Alejandra</t>
  </si>
  <si>
    <t>Hedy, Mandy</t>
  </si>
  <si>
    <t>Mike, Jay</t>
  </si>
  <si>
    <t>Pam, Bella</t>
  </si>
  <si>
    <t>Zac, Jariza</t>
  </si>
  <si>
    <t>Zac, Alex</t>
  </si>
  <si>
    <t>Steve, Katie</t>
  </si>
  <si>
    <t> ts.GAE.retired@gmail.com</t>
  </si>
  <si>
    <t>Melissa, Vanessa</t>
  </si>
  <si>
    <t xml:space="preserve">Jonas, Mike </t>
  </si>
  <si>
    <t>Jonas, Jeff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</si>
</sst>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13">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
      <sz val="12"/>
      <color rgb="FF000000"/>
      <name val="Calibri"/>
      <charset val="1"/>
    </font>
    <font>
      <b/>
      <sz val="10"/>
      <color theme="1"/>
      <name val="Arial"/>
      <family val="2"/>
    </font>
    <font>
      <b/>
      <sz val="10"/>
      <color rgb="FF000000"/>
      <name val="Arial"/>
    </font>
    <font>
      <sz val="10"/>
      <color rgb="FF000000"/>
      <name val="Arial"/>
    </font>
    <font>
      <sz val="10"/>
      <color rgb="FFFF0000"/>
      <name val="Arial"/>
    </font>
    <font>
      <sz val="10"/>
      <color theme="1"/>
      <name val="Arial"/>
    </font>
    <font>
      <sz val="10"/>
      <color rgb="FFFF0000"/>
      <name val="Arial"/>
      <family val="2"/>
    </font>
    <font>
      <u/>
      <sz val="10"/>
      <color theme="10"/>
      <name val="Arial"/>
      <family val="2"/>
    </font>
  </fonts>
  <fills count="4">
    <fill>
      <patternFill patternType="none"/>
    </fill>
    <fill>
      <patternFill patternType="gray125"/>
    </fill>
    <fill>
      <patternFill patternType="solid">
        <fgColor rgb="FFEDEDED"/>
        <bgColor indexed="64"/>
      </patternFill>
    </fill>
    <fill>
      <patternFill patternType="solid">
        <fgColor rgb="FFFFFF00"/>
        <bgColor indexed="64"/>
      </patternFill>
    </fill>
  </fills>
  <borders count="9">
    <border>
      <left/>
      <right/>
      <top/>
      <bottom/>
      <diagonal/>
    </border>
    <border>
      <left/>
      <right/>
      <top style="thin">
        <color auto="1"/>
      </top>
      <bottom style="thin">
        <color auto="1"/>
      </bottom>
      <diagonal/>
    </border>
    <border>
      <left/>
      <right/>
      <top/>
      <bottom style="thin">
        <color auto="1"/>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12" fillId="0" borderId="0" applyNumberFormat="0" applyFill="0" applyBorder="0" applyAlignment="0" applyProtection="0"/>
  </cellStyleXfs>
  <cellXfs count="20">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49" fontId="2" fillId="2" borderId="0" xfId="0" applyNumberFormat="1" applyFont="1" applyFill="1"/>
    <xf numFmtId="0" fontId="1" fillId="0" borderId="2" xfId="0" applyFont="1" applyBorder="1" applyAlignment="1">
      <alignment vertical="center"/>
    </xf>
    <xf numFmtId="0" fontId="5" fillId="0" borderId="0" xfId="0" applyFont="1"/>
    <xf numFmtId="0" fontId="0" fillId="0" borderId="5" xfId="0" applyBorder="1"/>
    <xf numFmtId="0" fontId="11" fillId="0" borderId="6" xfId="0" applyFont="1" applyBorder="1"/>
    <xf numFmtId="0" fontId="10" fillId="0" borderId="5" xfId="0" applyFont="1" applyBorder="1"/>
    <xf numFmtId="0" fontId="9" fillId="0" borderId="6" xfId="0" applyFont="1" applyBorder="1"/>
    <xf numFmtId="0" fontId="0" fillId="0" borderId="6" xfId="0" applyBorder="1"/>
    <xf numFmtId="0" fontId="0" fillId="0" borderId="7" xfId="0" applyBorder="1"/>
    <xf numFmtId="0" fontId="0" fillId="0" borderId="8" xfId="0" applyBorder="1"/>
    <xf numFmtId="0" fontId="6" fillId="3" borderId="3" xfId="0" applyFont="1" applyFill="1" applyBorder="1"/>
    <xf numFmtId="0" fontId="7" fillId="3" borderId="4" xfId="0" applyFont="1" applyFill="1" applyBorder="1"/>
    <xf numFmtId="0" fontId="12" fillId="0" borderId="0" xfId="6"/>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47">
    <dxf>
      <font>
        <b val="0"/>
        <i val="0"/>
        <strike val="0"/>
        <condense val="0"/>
        <extend val="0"/>
        <outline val="0"/>
        <shadow val="0"/>
        <u val="none"/>
        <vertAlign val="baseline"/>
        <sz val="12"/>
        <color theme="1"/>
        <name val="Calibri"/>
        <scheme val="none"/>
      </font>
      <numFmt numFmtId="30" formatCode="@"/>
    </dxf>
    <dxf>
      <font>
        <b val="0"/>
        <i val="0"/>
        <strike val="0"/>
        <condense val="0"/>
        <extend val="0"/>
        <outline val="0"/>
        <shadow val="0"/>
        <u val="none"/>
        <vertAlign val="baseline"/>
        <sz val="12"/>
        <color theme="1"/>
        <name val="Calibri"/>
        <scheme val="none"/>
      </font>
      <numFmt numFmtId="30" formatCode="@"/>
    </dxf>
    <dxf>
      <font>
        <b val="0"/>
        <i val="0"/>
        <strike val="0"/>
        <condense val="0"/>
        <extend val="0"/>
        <outline val="0"/>
        <shadow val="0"/>
        <u val="none"/>
        <vertAlign val="baseline"/>
        <sz val="12"/>
        <color theme="1"/>
        <name val="Calibri"/>
        <scheme val="none"/>
      </font>
      <numFmt numFmtId="30" formatCode="@"/>
    </dxf>
    <dxf>
      <font>
        <b val="0"/>
        <i val="0"/>
        <strike val="0"/>
        <condense val="0"/>
        <extend val="0"/>
        <outline val="0"/>
        <shadow val="0"/>
        <u val="none"/>
        <vertAlign val="baseline"/>
        <sz val="12"/>
        <color theme="1"/>
        <name val="Calibri"/>
        <scheme val="none"/>
      </font>
      <numFmt numFmtId="30" formatCode="@"/>
    </dxf>
    <dxf>
      <font>
        <b val="0"/>
        <i val="0"/>
        <strike val="0"/>
        <condense val="0"/>
        <extend val="0"/>
        <outline val="0"/>
        <shadow val="0"/>
        <u val="none"/>
        <vertAlign val="baseline"/>
        <sz val="12"/>
        <color theme="1"/>
        <name val="Calibri"/>
        <scheme val="none"/>
      </font>
      <numFmt numFmtId="30" formatCode="@"/>
    </dxf>
    <dxf>
      <border outline="0">
        <bottom style="thin">
          <color auto="1"/>
        </bottom>
      </border>
    </dxf>
    <dxf>
      <border outline="0">
        <top style="thin">
          <color auto="1"/>
        </top>
      </border>
    </dxf>
    <dxf>
      <font>
        <b val="0"/>
        <i val="0"/>
        <strike val="0"/>
        <condense val="0"/>
        <extend val="0"/>
        <outline val="0"/>
        <shadow val="0"/>
        <u val="none"/>
        <vertAlign val="baseline"/>
        <sz val="12"/>
        <color theme="1"/>
        <name val="Calibri"/>
        <scheme val="none"/>
      </font>
    </dxf>
    <dxf>
      <font>
        <b/>
        <i val="0"/>
        <strike val="0"/>
        <condense val="0"/>
        <extend val="0"/>
        <outline val="0"/>
        <shadow val="0"/>
        <u val="none"/>
        <vertAlign val="baseline"/>
        <sz val="13"/>
        <color theme="1"/>
        <name val="Calibri"/>
        <scheme val="none"/>
      </font>
      <alignment horizontal="general" vertical="center"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48" totalsRowShown="0" headerRowDxfId="46" dataDxfId="45">
  <autoFilter ref="A1:AJ48" xr:uid="{00000000-0009-0000-0100-000001000000}"/>
  <tableColumns count="36">
    <tableColumn id="1" xr3:uid="{00000000-0010-0000-0000-000001000000}" name="Last Registration Date (GMT-05:00) Eastern [US &amp; Canada]" dataDxfId="44"/>
    <tableColumn id="2" xr3:uid="{00000000-0010-0000-0000-000002000000}" name="First Name" dataDxfId="43"/>
    <tableColumn id="3" xr3:uid="{00000000-0010-0000-0000-000003000000}" name="Last Name" dataDxfId="42"/>
    <tableColumn id="4" xr3:uid="{00000000-0010-0000-0000-000004000000}" name="Email Address" dataDxfId="41"/>
    <tableColumn id="5" xr3:uid="{00000000-0010-0000-0000-000005000000}" name="NEA Affiliate" dataDxfId="40"/>
    <tableColumn id="6" xr3:uid="{00000000-0010-0000-0000-000006000000}" name="Gender Pronouns - Do Not Use" dataDxfId="39"/>
    <tableColumn id="7" xr3:uid="{00000000-0010-0000-0000-000007000000}" name="Registration Type" dataDxfId="38"/>
    <tableColumn id="8" xr3:uid="{00000000-0010-0000-0000-000008000000}" name="Do you need a hotel room?" dataDxfId="37"/>
    <tableColumn id="9" xr3:uid="{00000000-0010-0000-0000-000009000000}" name="Check-In Date" dataDxfId="36"/>
    <tableColumn id="10" xr3:uid="{00000000-0010-0000-0000-00000A000000}" name="Check-Out Date" dataDxfId="35"/>
    <tableColumn id="11" xr3:uid="{00000000-0010-0000-0000-00000B000000}" name="Hotel Comments:" dataDxfId="34"/>
    <tableColumn id="12" xr3:uid="{00000000-0010-0000-0000-00000C000000}" name="Dietary Restrictions/Allergies " dataDxfId="33"/>
    <tableColumn id="13" xr3:uid="{00000000-0010-0000-0000-00000D000000}" name="Pursuant to the Americans with Disabilities Act, do you require specific aids or services?" dataDxfId="32"/>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If you are Retired, " dataDxfId="31"/>
    <tableColumn id="15" xr3:uid="{00000000-0010-0000-0000-00000F000000}" name="Full employer name (local association or UniServ Council no abbreviations):" dataDxfId="30"/>
    <tableColumn id="16" xr3:uid="{00000000-0010-0000-0000-000010000000}" name="Employer contact first and last name (person to contact if we need a W9):" dataDxfId="29"/>
    <tableColumn id="17" xr3:uid="{00000000-0010-0000-0000-000011000000}" name="Employer contact email address (email to contact if we need a W9):" dataDxfId="28"/>
    <tableColumn id="18" xr3:uid="{00000000-0010-0000-0000-000012000000}" name="Local Association (Not Listed)" dataDxfId="27"/>
    <tableColumn id="19" xr3:uid="{00000000-0010-0000-0000-000013000000}" name="Mobile Phone Number" dataDxfId="26"/>
    <tableColumn id="20" xr3:uid="{00000000-0010-0000-0000-000014000000}" name="Emergency Contact Name" dataDxfId="25"/>
    <tableColumn id="21" xr3:uid="{00000000-0010-0000-0000-000015000000}" name="Emergency Contact Cell Phone" dataDxfId="24"/>
    <tableColumn id="22" xr3:uid="{00000000-0010-0000-0000-000016000000}" name="Full Name" dataDxfId="23"/>
    <tableColumn id="23" xr3:uid="{00000000-0010-0000-0000-000017000000}" name="Home Address" dataDxfId="22"/>
    <tableColumn id="24" xr3:uid="{00000000-0010-0000-0000-000018000000}" name="Home Address 1" dataDxfId="21"/>
    <tableColumn id="25" xr3:uid="{00000000-0010-0000-0000-000019000000}" name="Home City" dataDxfId="20"/>
    <tableColumn id="26" xr3:uid="{00000000-0010-0000-0000-00001A000000}" name="Home State/Prov." dataDxfId="19"/>
    <tableColumn id="27" xr3:uid="{00000000-0010-0000-0000-00001B000000}" name="Home State/Prov. Code" dataDxfId="18"/>
    <tableColumn id="28" xr3:uid="{00000000-0010-0000-0000-00001C000000}" name="Home ZIP/Postal Code" dataDxfId="17"/>
    <tableColumn id="29" xr3:uid="{00000000-0010-0000-0000-00001D000000}" name="What is your Race/Ethnicity?" dataDxfId="16"/>
    <tableColumn id="30" xr3:uid="{00000000-0010-0000-0000-00001E000000}" name="What is your sexual orientation?" dataDxfId="15"/>
    <tableColumn id="31" xr3:uid="{00000000-0010-0000-0000-00001F000000}" name="Please select your gender identity" dataDxfId="14"/>
    <tableColumn id="32" xr3:uid="{00000000-0010-0000-0000-000020000000}" name="What is your age range?" dataDxfId="13"/>
    <tableColumn id="33" xr3:uid="{00000000-0010-0000-0000-000021000000}" name="What is your career experience?" dataDxfId="12"/>
    <tableColumn id="34" xr3:uid="{00000000-0010-0000-0000-000022000000}" name="Invitee Status" dataDxfId="11"/>
    <tableColumn id="35" xr3:uid="{00000000-0010-0000-0000-000023000000}" name="Do you have dietary restrictions?" dataDxfId="10"/>
    <tableColumn id="36" xr3:uid="{00000000-0010-0000-0000-000024000000}" name="Pursuant to the ADA do you require specific aids?" dataDxfId="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E47" totalsRowShown="0" headerRowDxfId="8" dataDxfId="7" headerRowBorderDxfId="5" tableBorderDxfId="6">
  <autoFilter ref="A1:E47" xr:uid="{00000000-0009-0000-0100-000002000000}"/>
  <sortState xmlns:xlrd2="http://schemas.microsoft.com/office/spreadsheetml/2017/richdata2" ref="A2:E48">
    <sortCondition ref="C1:C48"/>
  </sortState>
  <tableColumns count="5">
    <tableColumn id="1" xr3:uid="{00000000-0010-0000-0100-000001000000}" name="First Name" dataDxfId="4"/>
    <tableColumn id="2" xr3:uid="{00000000-0010-0000-0100-000002000000}" name="Last Name" dataDxfId="3"/>
    <tableColumn id="3" xr3:uid="{00000000-0010-0000-0100-000003000000}" name="Role" dataDxfId="2"/>
    <tableColumn id="4" xr3:uid="{00000000-0010-0000-0100-000004000000}" name="Possible Team" dataDxfId="1"/>
    <tableColumn id="5" xr3:uid="{00000000-0010-0000-0100-000005000000}" name="Email Addres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e952418-5610-456b-bae8-b1529c4d42c7&amp;inviteestub=2030a47b-c6b6-41ea-8c11-3c39067ff82d" TargetMode="External"/><Relationship Id="rId18" Type="http://schemas.openxmlformats.org/officeDocument/2006/relationships/hyperlink" Target="https://app.cvent.com/subscribers/events2/Invitee/InviteeDetails?evtstub=ae952418-5610-456b-bae8-b1529c4d42c7&amp;inviteestub=ec206293-3696-4b98-a63c-9f09f89f2449" TargetMode="External"/><Relationship Id="rId26" Type="http://schemas.openxmlformats.org/officeDocument/2006/relationships/hyperlink" Target="https://app.cvent.com/subscribers/events2/Invitee/InviteeDetails?evtstub=ae952418-5610-456b-bae8-b1529c4d42c7&amp;inviteestub=97be156f-3f4a-41e2-a62d-7de362ff8193" TargetMode="External"/><Relationship Id="rId39" Type="http://schemas.openxmlformats.org/officeDocument/2006/relationships/hyperlink" Target="https://app.cvent.com/subscribers/events2/Invitee/InviteeDetails?evtstub=ae952418-5610-456b-bae8-b1529c4d42c7&amp;inviteestub=23957188-2102-4db8-a069-ac42ff726758" TargetMode="External"/><Relationship Id="rId21" Type="http://schemas.openxmlformats.org/officeDocument/2006/relationships/hyperlink" Target="https://app.cvent.com/subscribers/events2/Invitee/InviteeDetails?evtstub=ae952418-5610-456b-bae8-b1529c4d42c7&amp;inviteestub=80cf247b-ed13-4753-b765-e00e639d62f0" TargetMode="External"/><Relationship Id="rId34" Type="http://schemas.openxmlformats.org/officeDocument/2006/relationships/hyperlink" Target="https://app.cvent.com/subscribers/events2/Invitee/InviteeDetails?evtstub=ae952418-5610-456b-bae8-b1529c4d42c7&amp;inviteestub=a7b79b67-7501-4503-9611-e38cf1a4b0f4" TargetMode="External"/><Relationship Id="rId42" Type="http://schemas.openxmlformats.org/officeDocument/2006/relationships/hyperlink" Target="https://app.cvent.com/subscribers/events2/Invitee/InviteeDetails?evtstub=ae952418-5610-456b-bae8-b1529c4d42c7&amp;inviteestub=589e7b85-31e8-4633-b6f7-e1c4e1d32abe" TargetMode="External"/><Relationship Id="rId47" Type="http://schemas.openxmlformats.org/officeDocument/2006/relationships/hyperlink" Target="https://app.cvent.com/subscribers/events2/Invitee/InviteeDetails?evtstub=ae952418-5610-456b-bae8-b1529c4d42c7&amp;inviteestub=bd6abe8c-021e-4c0c-9aea-e2560c9cb26a" TargetMode="External"/><Relationship Id="rId7" Type="http://schemas.openxmlformats.org/officeDocument/2006/relationships/hyperlink" Target="https://app.cvent.com/subscribers/events2/Invitee/InviteeDetails?evtstub=ae952418-5610-456b-bae8-b1529c4d42c7&amp;inviteestub=db7aa675-942f-4433-a46e-b968326fb0a5" TargetMode="External"/><Relationship Id="rId2" Type="http://schemas.openxmlformats.org/officeDocument/2006/relationships/hyperlink" Target="https://app.cvent.com/subscribers/events2/Invitee/InviteeDetails?evtstub=ae952418-5610-456b-bae8-b1529c4d42c7&amp;inviteestub=b22ba084-8035-431e-8542-f17c39412614" TargetMode="External"/><Relationship Id="rId16" Type="http://schemas.openxmlformats.org/officeDocument/2006/relationships/hyperlink" Target="https://app.cvent.com/subscribers/events2/Invitee/InviteeDetails?evtstub=ae952418-5610-456b-bae8-b1529c4d42c7&amp;inviteestub=60601d69-26f1-4614-b3c6-176619d9d92f" TargetMode="External"/><Relationship Id="rId29" Type="http://schemas.openxmlformats.org/officeDocument/2006/relationships/hyperlink" Target="https://app.cvent.com/subscribers/events2/Invitee/InviteeDetails?evtstub=ae952418-5610-456b-bae8-b1529c4d42c7&amp;inviteestub=1b5c83a7-f1bf-4ba2-9a3f-e307c86cfc39" TargetMode="External"/><Relationship Id="rId1" Type="http://schemas.openxmlformats.org/officeDocument/2006/relationships/hyperlink" Target="https://app.cvent.com/subscribers/events2/Invitee/InviteeDetails?evtstub=ae952418-5610-456b-bae8-b1529c4d42c7&amp;inviteestub=a012ff8b-bd4e-4a97-b26f-4f0fdaa28938" TargetMode="External"/><Relationship Id="rId6" Type="http://schemas.openxmlformats.org/officeDocument/2006/relationships/hyperlink" Target="https://app.cvent.com/subscribers/events2/Invitee/InviteeDetails?evtstub=ae952418-5610-456b-bae8-b1529c4d42c7&amp;inviteestub=5f5062f8-eff6-4ef7-bf29-40438bb6058a" TargetMode="External"/><Relationship Id="rId11" Type="http://schemas.openxmlformats.org/officeDocument/2006/relationships/hyperlink" Target="https://app.cvent.com/subscribers/events2/Invitee/InviteeDetails?evtstub=ae952418-5610-456b-bae8-b1529c4d42c7&amp;inviteestub=939e3fc5-5679-4c62-a016-13c04a45d78b" TargetMode="External"/><Relationship Id="rId24" Type="http://schemas.openxmlformats.org/officeDocument/2006/relationships/hyperlink" Target="https://app.cvent.com/subscribers/events2/Invitee/InviteeDetails?evtstub=ae952418-5610-456b-bae8-b1529c4d42c7&amp;inviteestub=edb2856b-3a67-4cff-8e48-3aaac9600231" TargetMode="External"/><Relationship Id="rId32" Type="http://schemas.openxmlformats.org/officeDocument/2006/relationships/hyperlink" Target="https://app.cvent.com/subscribers/events2/Invitee/InviteeDetails?evtstub=ae952418-5610-456b-bae8-b1529c4d42c7&amp;inviteestub=2f907f21-8ffe-49f6-80f4-fcaecf1b44cf" TargetMode="External"/><Relationship Id="rId37" Type="http://schemas.openxmlformats.org/officeDocument/2006/relationships/hyperlink" Target="https://app.cvent.com/subscribers/events2/Invitee/InviteeDetails?evtstub=ae952418-5610-456b-bae8-b1529c4d42c7&amp;inviteestub=5c97b199-afae-41ab-b0da-ffd7ab13c9f1" TargetMode="External"/><Relationship Id="rId40" Type="http://schemas.openxmlformats.org/officeDocument/2006/relationships/hyperlink" Target="https://app.cvent.com/subscribers/events2/Invitee/InviteeDetails?evtstub=ae952418-5610-456b-bae8-b1529c4d42c7&amp;inviteestub=f71d88a0-59ab-49af-a7e5-e15a304f6d1e" TargetMode="External"/><Relationship Id="rId45" Type="http://schemas.openxmlformats.org/officeDocument/2006/relationships/hyperlink" Target="https://app.cvent.com/subscribers/events2/Invitee/InviteeDetails?evtstub=ae952418-5610-456b-bae8-b1529c4d42c7&amp;inviteestub=036b1fbe-8af5-45a8-aa12-f14bf41b9568" TargetMode="External"/><Relationship Id="rId5" Type="http://schemas.openxmlformats.org/officeDocument/2006/relationships/hyperlink" Target="https://app.cvent.com/subscribers/events2/Invitee/InviteeDetails?evtstub=ae952418-5610-456b-bae8-b1529c4d42c7&amp;inviteestub=88a0023c-f554-4a9e-b7ea-005c0780d5d1" TargetMode="External"/><Relationship Id="rId15" Type="http://schemas.openxmlformats.org/officeDocument/2006/relationships/hyperlink" Target="https://app.cvent.com/subscribers/events2/Invitee/InviteeDetails?evtstub=ae952418-5610-456b-bae8-b1529c4d42c7&amp;inviteestub=ebe47f52-176d-4fcd-ae99-4aef887c2f60" TargetMode="External"/><Relationship Id="rId23" Type="http://schemas.openxmlformats.org/officeDocument/2006/relationships/hyperlink" Target="https://app.cvent.com/subscribers/events2/Invitee/InviteeDetails?evtstub=ae952418-5610-456b-bae8-b1529c4d42c7&amp;inviteestub=5572a273-3763-4c44-a847-fbcd3cc7a615" TargetMode="External"/><Relationship Id="rId28" Type="http://schemas.openxmlformats.org/officeDocument/2006/relationships/hyperlink" Target="https://app.cvent.com/subscribers/events2/Invitee/InviteeDetails?evtstub=ae952418-5610-456b-bae8-b1529c4d42c7&amp;inviteestub=b4eb2d77-6592-43fb-a47a-8105735fb952" TargetMode="External"/><Relationship Id="rId36" Type="http://schemas.openxmlformats.org/officeDocument/2006/relationships/hyperlink" Target="https://app.cvent.com/subscribers/events2/Invitee/InviteeDetails?evtstub=ae952418-5610-456b-bae8-b1529c4d42c7&amp;inviteestub=82b1c735-a878-4726-b7b9-6174a2c2fce5" TargetMode="External"/><Relationship Id="rId10" Type="http://schemas.openxmlformats.org/officeDocument/2006/relationships/hyperlink" Target="https://app.cvent.com/subscribers/events2/Invitee/InviteeDetails?evtstub=ae952418-5610-456b-bae8-b1529c4d42c7&amp;inviteestub=5d9b52be-4d25-46a0-ade1-7c3278349476" TargetMode="External"/><Relationship Id="rId19" Type="http://schemas.openxmlformats.org/officeDocument/2006/relationships/hyperlink" Target="https://app.cvent.com/subscribers/events2/Invitee/InviteeDetails?evtstub=ae952418-5610-456b-bae8-b1529c4d42c7&amp;inviteestub=284f8eb9-875e-41a6-85d9-4735cd4804e8" TargetMode="External"/><Relationship Id="rId31" Type="http://schemas.openxmlformats.org/officeDocument/2006/relationships/hyperlink" Target="https://app.cvent.com/subscribers/events2/Invitee/InviteeDetails?evtstub=ae952418-5610-456b-bae8-b1529c4d42c7&amp;inviteestub=7ae8d115-5d00-470f-bb71-54dd36581c69" TargetMode="External"/><Relationship Id="rId44" Type="http://schemas.openxmlformats.org/officeDocument/2006/relationships/hyperlink" Target="https://app.cvent.com/subscribers/events2/Invitee/InviteeDetails?evtstub=ae952418-5610-456b-bae8-b1529c4d42c7&amp;inviteestub=a757b597-1bb7-4a7e-8dec-62bc0be62fac" TargetMode="External"/><Relationship Id="rId4" Type="http://schemas.openxmlformats.org/officeDocument/2006/relationships/hyperlink" Target="https://app.cvent.com/subscribers/events2/Invitee/InviteeDetails?evtstub=ae952418-5610-456b-bae8-b1529c4d42c7&amp;inviteestub=e793cbb8-49b8-4be3-9b7b-41cc9234d063" TargetMode="External"/><Relationship Id="rId9" Type="http://schemas.openxmlformats.org/officeDocument/2006/relationships/hyperlink" Target="https://app.cvent.com/subscribers/events2/Invitee/InviteeDetails?evtstub=ae952418-5610-456b-bae8-b1529c4d42c7&amp;inviteestub=302d39aa-78d6-4653-903c-b0433725fa1c" TargetMode="External"/><Relationship Id="rId14" Type="http://schemas.openxmlformats.org/officeDocument/2006/relationships/hyperlink" Target="https://app.cvent.com/subscribers/events2/Invitee/InviteeDetails?evtstub=ae952418-5610-456b-bae8-b1529c4d42c7&amp;inviteestub=eafd06fe-cd21-4cd1-bf42-110329fc4e09" TargetMode="External"/><Relationship Id="rId22" Type="http://schemas.openxmlformats.org/officeDocument/2006/relationships/hyperlink" Target="https://app.cvent.com/subscribers/events2/Invitee/InviteeDetails?evtstub=ae952418-5610-456b-bae8-b1529c4d42c7&amp;inviteestub=cf14e221-e6d6-43d6-bad3-3aea2970caae" TargetMode="External"/><Relationship Id="rId27" Type="http://schemas.openxmlformats.org/officeDocument/2006/relationships/hyperlink" Target="https://app.cvent.com/subscribers/events2/Invitee/InviteeDetails?evtstub=ae952418-5610-456b-bae8-b1529c4d42c7&amp;inviteestub=e91ed58b-cb7e-48e1-8ddc-77dcc336a12a" TargetMode="External"/><Relationship Id="rId30" Type="http://schemas.openxmlformats.org/officeDocument/2006/relationships/hyperlink" Target="https://app.cvent.com/subscribers/events2/Invitee/InviteeDetails?evtstub=ae952418-5610-456b-bae8-b1529c4d42c7&amp;inviteestub=397e6b4c-7db5-44c9-a7ee-81a98c409960" TargetMode="External"/><Relationship Id="rId35" Type="http://schemas.openxmlformats.org/officeDocument/2006/relationships/hyperlink" Target="https://app.cvent.com/subscribers/events2/Invitee/InviteeDetails?evtstub=ae952418-5610-456b-bae8-b1529c4d42c7&amp;inviteestub=f055cda2-3afb-4d3b-93cf-ebc6e51a7f4e" TargetMode="External"/><Relationship Id="rId43" Type="http://schemas.openxmlformats.org/officeDocument/2006/relationships/hyperlink" Target="https://app.cvent.com/subscribers/events2/Invitee/InviteeDetails?evtstub=ae952418-5610-456b-bae8-b1529c4d42c7&amp;inviteestub=7829fe7d-0086-4761-9ec8-2b5ec8087f17" TargetMode="External"/><Relationship Id="rId48" Type="http://schemas.openxmlformats.org/officeDocument/2006/relationships/table" Target="../tables/table1.xml"/><Relationship Id="rId8" Type="http://schemas.openxmlformats.org/officeDocument/2006/relationships/hyperlink" Target="https://app.cvent.com/subscribers/events2/Invitee/InviteeDetails?evtstub=ae952418-5610-456b-bae8-b1529c4d42c7&amp;inviteestub=7bf6a022-1a4e-4208-b55a-33453951bc69" TargetMode="External"/><Relationship Id="rId3" Type="http://schemas.openxmlformats.org/officeDocument/2006/relationships/hyperlink" Target="https://app.cvent.com/subscribers/events2/Invitee/InviteeDetails?evtstub=ae952418-5610-456b-bae8-b1529c4d42c7&amp;inviteestub=16c3654e-6dd3-4d68-a1a8-b4c937373981" TargetMode="External"/><Relationship Id="rId12" Type="http://schemas.openxmlformats.org/officeDocument/2006/relationships/hyperlink" Target="https://app.cvent.com/subscribers/events2/Invitee/InviteeDetails?evtstub=ae952418-5610-456b-bae8-b1529c4d42c7&amp;inviteestub=dfa192fe-83b0-46b6-add4-d028cd8a455d" TargetMode="External"/><Relationship Id="rId17" Type="http://schemas.openxmlformats.org/officeDocument/2006/relationships/hyperlink" Target="https://app.cvent.com/subscribers/events2/Invitee/InviteeDetails?evtstub=ae952418-5610-456b-bae8-b1529c4d42c7&amp;inviteestub=c575db14-dadc-4988-b2d1-ab6effa9177a" TargetMode="External"/><Relationship Id="rId25" Type="http://schemas.openxmlformats.org/officeDocument/2006/relationships/hyperlink" Target="https://app.cvent.com/subscribers/events2/Invitee/InviteeDetails?evtstub=ae952418-5610-456b-bae8-b1529c4d42c7&amp;inviteestub=308b24b6-1c4b-4917-aa6c-262822b08d70" TargetMode="External"/><Relationship Id="rId33" Type="http://schemas.openxmlformats.org/officeDocument/2006/relationships/hyperlink" Target="https://app.cvent.com/subscribers/events2/Invitee/InviteeDetails?evtstub=ae952418-5610-456b-bae8-b1529c4d42c7&amp;inviteestub=38b78ee8-9c69-4b16-b805-1222a3cc0e75" TargetMode="External"/><Relationship Id="rId38" Type="http://schemas.openxmlformats.org/officeDocument/2006/relationships/hyperlink" Target="https://app.cvent.com/subscribers/events2/Invitee/InviteeDetails?evtstub=ae952418-5610-456b-bae8-b1529c4d42c7&amp;inviteestub=9077cb5f-63eb-49d3-91ca-82ddb0b3816c" TargetMode="External"/><Relationship Id="rId46" Type="http://schemas.openxmlformats.org/officeDocument/2006/relationships/hyperlink" Target="https://app.cvent.com/subscribers/events2/Invitee/InviteeDetails?evtstub=ae952418-5610-456b-bae8-b1529c4d42c7&amp;inviteestub=0c2999b4-c181-4a5b-8593-4f733390c107" TargetMode="External"/><Relationship Id="rId20" Type="http://schemas.openxmlformats.org/officeDocument/2006/relationships/hyperlink" Target="https://app.cvent.com/subscribers/events2/Invitee/InviteeDetails?evtstub=ae952418-5610-456b-bae8-b1529c4d42c7&amp;inviteestub=e351da53-d5f2-481a-ae7c-0a0ff303ae6c" TargetMode="External"/><Relationship Id="rId41" Type="http://schemas.openxmlformats.org/officeDocument/2006/relationships/hyperlink" Target="https://app.cvent.com/subscribers/events2/Invitee/InviteeDetails?evtstub=ae952418-5610-456b-bae8-b1529c4d42c7&amp;inviteestub=78a9b39c-05bf-4429-a687-e7ac0bc03b86"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bin"/><Relationship Id="rId1" Type="http://schemas.openxmlformats.org/officeDocument/2006/relationships/hyperlink" Target="mailto:ts.GAE.retire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8"/>
  <sheetViews>
    <sheetView topLeftCell="B25" workbookViewId="0">
      <selection activeCell="B1" sqref="B1"/>
    </sheetView>
  </sheetViews>
  <sheetFormatPr defaultColWidth="8.7109375" defaultRowHeight="12.6"/>
  <cols>
    <col min="1" max="1" width="23.85546875" customWidth="1"/>
    <col min="2" max="4" width="27.42578125" customWidth="1"/>
    <col min="5" max="5" width="40.42578125" bestFit="1" customWidth="1"/>
    <col min="6" max="36" width="27.4257812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c r="A2" s="2">
        <f>DATE(2025,5,23)+TIME(11,17,35)</f>
        <v>45800.470543981479</v>
      </c>
      <c r="B2" s="3" t="s">
        <v>36</v>
      </c>
      <c r="C2" s="3" t="s">
        <v>37</v>
      </c>
      <c r="D2" s="3" t="s">
        <v>38</v>
      </c>
      <c r="E2" s="3" t="s">
        <v>39</v>
      </c>
      <c r="F2" s="3" t="s">
        <v>40</v>
      </c>
      <c r="G2" s="3" t="s">
        <v>41</v>
      </c>
      <c r="H2" s="3" t="s">
        <v>42</v>
      </c>
      <c r="I2" s="3" t="s">
        <v>43</v>
      </c>
      <c r="J2" s="3" t="s">
        <v>44</v>
      </c>
      <c r="K2" s="3"/>
      <c r="L2" s="3"/>
      <c r="M2" s="3" t="s">
        <v>45</v>
      </c>
      <c r="N2" s="3" t="s">
        <v>46</v>
      </c>
      <c r="O2" s="3"/>
      <c r="P2" s="3"/>
      <c r="Q2" s="3"/>
      <c r="R2" s="3"/>
      <c r="S2" s="3" t="s">
        <v>47</v>
      </c>
      <c r="T2" s="3" t="s">
        <v>48</v>
      </c>
      <c r="U2" s="3" t="s">
        <v>49</v>
      </c>
      <c r="V2" s="4" t="s">
        <v>50</v>
      </c>
      <c r="W2" s="3" t="s">
        <v>51</v>
      </c>
      <c r="X2" s="3" t="s">
        <v>51</v>
      </c>
      <c r="Y2" s="3" t="s">
        <v>52</v>
      </c>
      <c r="Z2" s="3" t="s">
        <v>53</v>
      </c>
      <c r="AA2" s="3" t="s">
        <v>54</v>
      </c>
      <c r="AB2" s="3" t="s">
        <v>55</v>
      </c>
      <c r="AC2" s="3" t="s">
        <v>56</v>
      </c>
      <c r="AD2" s="3" t="s">
        <v>57</v>
      </c>
      <c r="AE2" s="3" t="s">
        <v>58</v>
      </c>
      <c r="AF2" s="3" t="s">
        <v>59</v>
      </c>
      <c r="AG2" s="3" t="s">
        <v>60</v>
      </c>
      <c r="AH2" s="3" t="s">
        <v>61</v>
      </c>
      <c r="AI2" s="3"/>
      <c r="AJ2" s="3"/>
    </row>
    <row r="3" spans="1:36" ht="15.6">
      <c r="A3" s="5">
        <f>DATE(2025,5,21)+TIME(16,4,6)</f>
        <v>45798.66951388889</v>
      </c>
      <c r="B3" s="6" t="s">
        <v>62</v>
      </c>
      <c r="C3" s="6" t="s">
        <v>63</v>
      </c>
      <c r="D3" s="6" t="s">
        <v>64</v>
      </c>
      <c r="E3" s="6" t="s">
        <v>65</v>
      </c>
      <c r="F3" s="6" t="s">
        <v>40</v>
      </c>
      <c r="G3" s="6" t="s">
        <v>66</v>
      </c>
      <c r="H3" s="6" t="s">
        <v>42</v>
      </c>
      <c r="I3" s="6" t="s">
        <v>67</v>
      </c>
      <c r="J3" s="6" t="s">
        <v>44</v>
      </c>
      <c r="K3" s="6"/>
      <c r="L3" s="6" t="s">
        <v>68</v>
      </c>
      <c r="M3" s="6"/>
      <c r="N3" s="6" t="s">
        <v>69</v>
      </c>
      <c r="O3" s="6" t="s">
        <v>70</v>
      </c>
      <c r="P3" s="6" t="s">
        <v>71</v>
      </c>
      <c r="Q3" s="6" t="s">
        <v>72</v>
      </c>
      <c r="R3" s="6"/>
      <c r="S3" s="6" t="s">
        <v>73</v>
      </c>
      <c r="T3" s="6" t="s">
        <v>74</v>
      </c>
      <c r="U3" s="6" t="s">
        <v>75</v>
      </c>
      <c r="V3" s="7" t="s">
        <v>76</v>
      </c>
      <c r="W3" s="6" t="s">
        <v>77</v>
      </c>
      <c r="X3" s="6" t="s">
        <v>77</v>
      </c>
      <c r="Y3" s="6" t="s">
        <v>78</v>
      </c>
      <c r="Z3" s="6" t="s">
        <v>79</v>
      </c>
      <c r="AA3" s="6" t="s">
        <v>80</v>
      </c>
      <c r="AB3" s="6" t="s">
        <v>81</v>
      </c>
      <c r="AC3" s="6" t="s">
        <v>56</v>
      </c>
      <c r="AD3" s="6" t="s">
        <v>57</v>
      </c>
      <c r="AE3" s="6" t="s">
        <v>58</v>
      </c>
      <c r="AF3" s="6" t="s">
        <v>82</v>
      </c>
      <c r="AG3" s="6" t="s">
        <v>83</v>
      </c>
      <c r="AH3" s="6" t="s">
        <v>61</v>
      </c>
      <c r="AI3" s="6"/>
      <c r="AJ3" s="6"/>
    </row>
    <row r="4" spans="1:36" ht="15.6">
      <c r="A4" s="2">
        <f>DATE(2025,5,23)+TIME(13,11,56)</f>
        <v>45800.549953703703</v>
      </c>
      <c r="B4" s="3" t="s">
        <v>84</v>
      </c>
      <c r="C4" s="3" t="s">
        <v>85</v>
      </c>
      <c r="D4" s="3" t="s">
        <v>86</v>
      </c>
      <c r="E4" s="3" t="s">
        <v>87</v>
      </c>
      <c r="F4" s="3" t="s">
        <v>88</v>
      </c>
      <c r="G4" s="3" t="s">
        <v>89</v>
      </c>
      <c r="H4" s="3" t="s">
        <v>42</v>
      </c>
      <c r="I4" s="3" t="s">
        <v>43</v>
      </c>
      <c r="J4" s="3" t="s">
        <v>44</v>
      </c>
      <c r="K4" s="3"/>
      <c r="L4" s="3"/>
      <c r="M4" s="3" t="s">
        <v>45</v>
      </c>
      <c r="N4" s="3" t="s">
        <v>46</v>
      </c>
      <c r="O4" s="3"/>
      <c r="P4" s="3"/>
      <c r="Q4" s="3"/>
      <c r="R4" s="3"/>
      <c r="S4" s="3" t="s">
        <v>90</v>
      </c>
      <c r="T4" s="3" t="s">
        <v>91</v>
      </c>
      <c r="U4" s="3" t="s">
        <v>92</v>
      </c>
      <c r="V4" s="4" t="s">
        <v>93</v>
      </c>
      <c r="W4" s="3" t="s">
        <v>94</v>
      </c>
      <c r="X4" s="3" t="s">
        <v>94</v>
      </c>
      <c r="Y4" s="3" t="s">
        <v>95</v>
      </c>
      <c r="Z4" s="3" t="s">
        <v>96</v>
      </c>
      <c r="AA4" s="3" t="s">
        <v>97</v>
      </c>
      <c r="AB4" s="3" t="s">
        <v>98</v>
      </c>
      <c r="AC4" s="3" t="s">
        <v>56</v>
      </c>
      <c r="AD4" s="3" t="s">
        <v>57</v>
      </c>
      <c r="AE4" s="3" t="s">
        <v>99</v>
      </c>
      <c r="AF4" s="3" t="s">
        <v>82</v>
      </c>
      <c r="AG4" s="3" t="s">
        <v>60</v>
      </c>
      <c r="AH4" s="3" t="s">
        <v>61</v>
      </c>
      <c r="AI4" s="3"/>
      <c r="AJ4" s="3"/>
    </row>
    <row r="5" spans="1:36" ht="15.6">
      <c r="A5" s="5">
        <f>DATE(2025,5,12)+TIME(17,23,38)</f>
        <v>45789.724745370368</v>
      </c>
      <c r="B5" s="6" t="s">
        <v>100</v>
      </c>
      <c r="C5" s="6" t="s">
        <v>101</v>
      </c>
      <c r="D5" s="6" t="s">
        <v>102</v>
      </c>
      <c r="E5" s="6" t="s">
        <v>103</v>
      </c>
      <c r="F5" s="6" t="s">
        <v>88</v>
      </c>
      <c r="G5" s="6" t="s">
        <v>89</v>
      </c>
      <c r="H5" s="6" t="s">
        <v>42</v>
      </c>
      <c r="I5" s="6" t="s">
        <v>67</v>
      </c>
      <c r="J5" s="6" t="s">
        <v>44</v>
      </c>
      <c r="K5" s="6"/>
      <c r="L5" s="6"/>
      <c r="M5" s="6"/>
      <c r="N5" s="6" t="s">
        <v>104</v>
      </c>
      <c r="O5" s="6"/>
      <c r="P5" s="6"/>
      <c r="Q5" s="6"/>
      <c r="R5" s="6"/>
      <c r="S5" s="6" t="s">
        <v>105</v>
      </c>
      <c r="T5" s="6" t="s">
        <v>106</v>
      </c>
      <c r="U5" s="6" t="s">
        <v>107</v>
      </c>
      <c r="V5" s="7" t="s">
        <v>108</v>
      </c>
      <c r="W5" s="6" t="s">
        <v>109</v>
      </c>
      <c r="X5" s="6" t="s">
        <v>109</v>
      </c>
      <c r="Y5" s="6" t="s">
        <v>110</v>
      </c>
      <c r="Z5" s="6" t="s">
        <v>111</v>
      </c>
      <c r="AA5" s="6" t="s">
        <v>112</v>
      </c>
      <c r="AB5" s="6" t="s">
        <v>113</v>
      </c>
      <c r="AC5" s="6" t="s">
        <v>114</v>
      </c>
      <c r="AD5" s="6" t="s">
        <v>115</v>
      </c>
      <c r="AE5" s="6" t="s">
        <v>99</v>
      </c>
      <c r="AF5" s="6" t="s">
        <v>116</v>
      </c>
      <c r="AG5" s="6" t="s">
        <v>117</v>
      </c>
      <c r="AH5" s="6" t="s">
        <v>61</v>
      </c>
      <c r="AI5" s="6"/>
      <c r="AJ5" s="6" t="s">
        <v>118</v>
      </c>
    </row>
    <row r="6" spans="1:36" ht="15.6">
      <c r="A6" s="2">
        <f>DATE(2025,5,13)+TIME(19,36,43)</f>
        <v>45790.817164351851</v>
      </c>
      <c r="B6" s="3" t="s">
        <v>119</v>
      </c>
      <c r="C6" s="3" t="s">
        <v>120</v>
      </c>
      <c r="D6" s="3" t="s">
        <v>121</v>
      </c>
      <c r="E6" s="3" t="s">
        <v>122</v>
      </c>
      <c r="F6" s="3" t="s">
        <v>88</v>
      </c>
      <c r="G6" s="3" t="s">
        <v>66</v>
      </c>
      <c r="H6" s="3" t="s">
        <v>42</v>
      </c>
      <c r="I6" s="3" t="s">
        <v>43</v>
      </c>
      <c r="J6" s="3" t="s">
        <v>44</v>
      </c>
      <c r="K6" s="3"/>
      <c r="L6" s="3" t="s">
        <v>123</v>
      </c>
      <c r="M6" s="3"/>
      <c r="N6" s="3" t="s">
        <v>69</v>
      </c>
      <c r="O6" s="3" t="s">
        <v>124</v>
      </c>
      <c r="P6" s="3" t="s">
        <v>125</v>
      </c>
      <c r="Q6" s="3" t="s">
        <v>126</v>
      </c>
      <c r="R6" s="3" t="s">
        <v>124</v>
      </c>
      <c r="S6" s="3" t="s">
        <v>127</v>
      </c>
      <c r="T6" s="3" t="s">
        <v>128</v>
      </c>
      <c r="U6" s="3" t="s">
        <v>129</v>
      </c>
      <c r="V6" s="4" t="s">
        <v>130</v>
      </c>
      <c r="W6" s="3" t="s">
        <v>131</v>
      </c>
      <c r="X6" s="3" t="s">
        <v>131</v>
      </c>
      <c r="Y6" s="3" t="s">
        <v>132</v>
      </c>
      <c r="Z6" s="3" t="s">
        <v>133</v>
      </c>
      <c r="AA6" s="3" t="s">
        <v>134</v>
      </c>
      <c r="AB6" s="3" t="s">
        <v>135</v>
      </c>
      <c r="AC6" s="3" t="s">
        <v>136</v>
      </c>
      <c r="AD6" s="3" t="s">
        <v>137</v>
      </c>
      <c r="AE6" s="3" t="s">
        <v>99</v>
      </c>
      <c r="AF6" s="3" t="s">
        <v>59</v>
      </c>
      <c r="AG6" s="3" t="s">
        <v>138</v>
      </c>
      <c r="AH6" s="3" t="s">
        <v>61</v>
      </c>
      <c r="AI6" s="3"/>
      <c r="AJ6" s="3" t="s">
        <v>118</v>
      </c>
    </row>
    <row r="7" spans="1:36" ht="15.6">
      <c r="A7" s="5">
        <f>DATE(2025,5,14)+TIME(14,15,37)</f>
        <v>45791.594178240739</v>
      </c>
      <c r="B7" s="6" t="s">
        <v>139</v>
      </c>
      <c r="C7" s="6" t="s">
        <v>140</v>
      </c>
      <c r="D7" s="6" t="s">
        <v>141</v>
      </c>
      <c r="E7" s="6" t="s">
        <v>142</v>
      </c>
      <c r="F7" s="6" t="s">
        <v>88</v>
      </c>
      <c r="G7" s="6" t="s">
        <v>66</v>
      </c>
      <c r="H7" s="6" t="s">
        <v>42</v>
      </c>
      <c r="I7" s="6" t="s">
        <v>43</v>
      </c>
      <c r="J7" s="6" t="s">
        <v>44</v>
      </c>
      <c r="K7" s="6"/>
      <c r="L7" s="6" t="s">
        <v>143</v>
      </c>
      <c r="M7" s="6" t="s">
        <v>45</v>
      </c>
      <c r="N7" s="6" t="s">
        <v>104</v>
      </c>
      <c r="O7" s="6"/>
      <c r="P7" s="6"/>
      <c r="Q7" s="6"/>
      <c r="R7" s="6"/>
      <c r="S7" s="6" t="s">
        <v>144</v>
      </c>
      <c r="T7" s="6" t="s">
        <v>145</v>
      </c>
      <c r="U7" s="6" t="s">
        <v>146</v>
      </c>
      <c r="V7" s="7" t="s">
        <v>147</v>
      </c>
      <c r="W7" s="6" t="s">
        <v>148</v>
      </c>
      <c r="X7" s="6" t="s">
        <v>148</v>
      </c>
      <c r="Y7" s="6" t="s">
        <v>149</v>
      </c>
      <c r="Z7" s="6" t="s">
        <v>150</v>
      </c>
      <c r="AA7" s="6" t="s">
        <v>151</v>
      </c>
      <c r="AB7" s="6" t="s">
        <v>152</v>
      </c>
      <c r="AC7" s="6" t="s">
        <v>56</v>
      </c>
      <c r="AD7" s="6" t="s">
        <v>57</v>
      </c>
      <c r="AE7" s="6" t="s">
        <v>99</v>
      </c>
      <c r="AF7" s="6" t="s">
        <v>116</v>
      </c>
      <c r="AG7" s="6" t="s">
        <v>117</v>
      </c>
      <c r="AH7" s="6" t="s">
        <v>61</v>
      </c>
      <c r="AI7" s="6"/>
      <c r="AJ7" s="6" t="s">
        <v>118</v>
      </c>
    </row>
    <row r="8" spans="1:36" ht="15.6">
      <c r="A8" s="2">
        <f>DATE(2025,5,14)+TIME(20,24,19)</f>
        <v>45791.850219907406</v>
      </c>
      <c r="B8" s="3" t="s">
        <v>153</v>
      </c>
      <c r="C8" s="3" t="s">
        <v>154</v>
      </c>
      <c r="D8" s="3" t="s">
        <v>155</v>
      </c>
      <c r="E8" s="3" t="s">
        <v>65</v>
      </c>
      <c r="F8" s="3" t="s">
        <v>156</v>
      </c>
      <c r="G8" s="3" t="s">
        <v>66</v>
      </c>
      <c r="H8" s="3" t="s">
        <v>42</v>
      </c>
      <c r="I8" s="3" t="s">
        <v>67</v>
      </c>
      <c r="J8" s="3" t="s">
        <v>44</v>
      </c>
      <c r="K8" s="3"/>
      <c r="L8" s="3" t="s">
        <v>123</v>
      </c>
      <c r="M8" s="3"/>
      <c r="N8" s="3" t="s">
        <v>104</v>
      </c>
      <c r="O8" s="3"/>
      <c r="P8" s="3"/>
      <c r="Q8" s="3"/>
      <c r="R8" s="3"/>
      <c r="S8" s="3" t="s">
        <v>157</v>
      </c>
      <c r="T8" s="3" t="s">
        <v>158</v>
      </c>
      <c r="U8" s="3" t="s">
        <v>159</v>
      </c>
      <c r="V8" s="4" t="s">
        <v>160</v>
      </c>
      <c r="W8" s="3" t="s">
        <v>161</v>
      </c>
      <c r="X8" s="3" t="s">
        <v>161</v>
      </c>
      <c r="Y8" s="3" t="s">
        <v>162</v>
      </c>
      <c r="Z8" s="3" t="s">
        <v>79</v>
      </c>
      <c r="AA8" s="3" t="s">
        <v>80</v>
      </c>
      <c r="AB8" s="3" t="s">
        <v>163</v>
      </c>
      <c r="AC8" s="3" t="s">
        <v>56</v>
      </c>
      <c r="AD8" s="3" t="s">
        <v>164</v>
      </c>
      <c r="AE8" s="3" t="s">
        <v>165</v>
      </c>
      <c r="AF8" s="3" t="s">
        <v>166</v>
      </c>
      <c r="AG8" s="3" t="s">
        <v>138</v>
      </c>
      <c r="AH8" s="3" t="s">
        <v>61</v>
      </c>
      <c r="AI8" s="3"/>
      <c r="AJ8" s="3"/>
    </row>
    <row r="9" spans="1:36" ht="15.6">
      <c r="A9" s="5">
        <f>DATE(2025,5,13)+TIME(10,0,8)</f>
        <v>45790.416759259257</v>
      </c>
      <c r="B9" s="6" t="s">
        <v>167</v>
      </c>
      <c r="C9" s="6" t="s">
        <v>168</v>
      </c>
      <c r="D9" s="6" t="s">
        <v>169</v>
      </c>
      <c r="E9" s="6" t="s">
        <v>87</v>
      </c>
      <c r="F9" s="6" t="s">
        <v>88</v>
      </c>
      <c r="G9" s="6" t="s">
        <v>170</v>
      </c>
      <c r="H9" s="6" t="s">
        <v>42</v>
      </c>
      <c r="I9" s="6" t="s">
        <v>43</v>
      </c>
      <c r="J9" s="6" t="s">
        <v>44</v>
      </c>
      <c r="K9" s="6"/>
      <c r="L9" s="6" t="s">
        <v>171</v>
      </c>
      <c r="M9" s="6" t="s">
        <v>45</v>
      </c>
      <c r="N9" s="6" t="s">
        <v>46</v>
      </c>
      <c r="O9" s="6"/>
      <c r="P9" s="6"/>
      <c r="Q9" s="6"/>
      <c r="R9" s="6"/>
      <c r="S9" s="6" t="s">
        <v>172</v>
      </c>
      <c r="T9" s="6" t="s">
        <v>173</v>
      </c>
      <c r="U9" s="6" t="s">
        <v>174</v>
      </c>
      <c r="V9" s="7" t="s">
        <v>175</v>
      </c>
      <c r="W9" s="6" t="s">
        <v>176</v>
      </c>
      <c r="X9" s="6" t="s">
        <v>176</v>
      </c>
      <c r="Y9" s="6" t="s">
        <v>177</v>
      </c>
      <c r="Z9" s="6" t="s">
        <v>178</v>
      </c>
      <c r="AA9" s="6" t="s">
        <v>179</v>
      </c>
      <c r="AB9" s="6" t="s">
        <v>180</v>
      </c>
      <c r="AC9" s="6" t="s">
        <v>56</v>
      </c>
      <c r="AD9" s="6" t="s">
        <v>57</v>
      </c>
      <c r="AE9" s="6" t="s">
        <v>99</v>
      </c>
      <c r="AF9" s="6" t="s">
        <v>82</v>
      </c>
      <c r="AG9" s="6" t="s">
        <v>60</v>
      </c>
      <c r="AH9" s="6" t="s">
        <v>61</v>
      </c>
      <c r="AI9" s="6"/>
      <c r="AJ9" s="6"/>
    </row>
    <row r="10" spans="1:36" ht="15.6">
      <c r="A10" s="2">
        <f>DATE(2025,5,27)+TIME(20,57,17)</f>
        <v>45804.873113425929</v>
      </c>
      <c r="B10" s="3" t="s">
        <v>181</v>
      </c>
      <c r="C10" s="3" t="s">
        <v>182</v>
      </c>
      <c r="D10" s="3" t="s">
        <v>183</v>
      </c>
      <c r="E10" s="3" t="s">
        <v>184</v>
      </c>
      <c r="F10" s="3" t="s">
        <v>88</v>
      </c>
      <c r="G10" s="3" t="s">
        <v>89</v>
      </c>
      <c r="H10" s="3" t="s">
        <v>42</v>
      </c>
      <c r="I10" s="3" t="s">
        <v>43</v>
      </c>
      <c r="J10" s="3" t="s">
        <v>44</v>
      </c>
      <c r="K10" s="3"/>
      <c r="L10" s="3"/>
      <c r="M10" s="3" t="s">
        <v>45</v>
      </c>
      <c r="N10" s="3" t="s">
        <v>46</v>
      </c>
      <c r="O10" s="3"/>
      <c r="P10" s="3"/>
      <c r="Q10" s="3"/>
      <c r="R10" s="3"/>
      <c r="S10" s="3" t="s">
        <v>185</v>
      </c>
      <c r="T10" s="3" t="s">
        <v>186</v>
      </c>
      <c r="U10" s="3" t="s">
        <v>187</v>
      </c>
      <c r="V10" s="4" t="s">
        <v>188</v>
      </c>
      <c r="W10" s="3" t="s">
        <v>189</v>
      </c>
      <c r="X10" s="3" t="s">
        <v>190</v>
      </c>
      <c r="Y10" s="3" t="s">
        <v>191</v>
      </c>
      <c r="Z10" s="3" t="s">
        <v>192</v>
      </c>
      <c r="AA10" s="3" t="s">
        <v>193</v>
      </c>
      <c r="AB10" s="3" t="s">
        <v>194</v>
      </c>
      <c r="AC10" s="3" t="s">
        <v>56</v>
      </c>
      <c r="AD10" s="3" t="s">
        <v>57</v>
      </c>
      <c r="AE10" s="3" t="s">
        <v>99</v>
      </c>
      <c r="AF10" s="3" t="s">
        <v>82</v>
      </c>
      <c r="AG10" s="3" t="s">
        <v>60</v>
      </c>
      <c r="AH10" s="3" t="s">
        <v>61</v>
      </c>
      <c r="AI10" s="3" t="s">
        <v>195</v>
      </c>
      <c r="AJ10" s="3" t="s">
        <v>118</v>
      </c>
    </row>
    <row r="11" spans="1:36" ht="15.6">
      <c r="A11" s="5">
        <f>DATE(2025,5,28)+TIME(22,54,16)</f>
        <v>45805.954351851855</v>
      </c>
      <c r="B11" s="6" t="s">
        <v>196</v>
      </c>
      <c r="C11" s="6" t="s">
        <v>197</v>
      </c>
      <c r="D11" s="6" t="s">
        <v>198</v>
      </c>
      <c r="E11" s="6" t="s">
        <v>199</v>
      </c>
      <c r="F11" s="6" t="s">
        <v>40</v>
      </c>
      <c r="G11" s="6" t="s">
        <v>89</v>
      </c>
      <c r="H11" s="6" t="s">
        <v>42</v>
      </c>
      <c r="I11" s="6" t="s">
        <v>43</v>
      </c>
      <c r="J11" s="6" t="s">
        <v>44</v>
      </c>
      <c r="K11" s="6"/>
      <c r="L11" s="6"/>
      <c r="M11" s="6" t="s">
        <v>45</v>
      </c>
      <c r="N11" s="6" t="s">
        <v>46</v>
      </c>
      <c r="O11" s="6"/>
      <c r="P11" s="6"/>
      <c r="Q11" s="6"/>
      <c r="R11" s="6"/>
      <c r="S11" s="6" t="s">
        <v>200</v>
      </c>
      <c r="T11" s="6" t="s">
        <v>201</v>
      </c>
      <c r="U11" s="6" t="s">
        <v>202</v>
      </c>
      <c r="V11" s="7" t="s">
        <v>203</v>
      </c>
      <c r="W11" s="6" t="s">
        <v>204</v>
      </c>
      <c r="X11" s="6" t="s">
        <v>204</v>
      </c>
      <c r="Y11" s="6" t="s">
        <v>205</v>
      </c>
      <c r="Z11" s="6" t="s">
        <v>206</v>
      </c>
      <c r="AA11" s="6" t="s">
        <v>207</v>
      </c>
      <c r="AB11" s="6" t="s">
        <v>208</v>
      </c>
      <c r="AC11" s="6" t="s">
        <v>56</v>
      </c>
      <c r="AD11" s="6" t="s">
        <v>57</v>
      </c>
      <c r="AE11" s="6" t="s">
        <v>58</v>
      </c>
      <c r="AF11" s="6" t="s">
        <v>82</v>
      </c>
      <c r="AG11" s="6" t="s">
        <v>209</v>
      </c>
      <c r="AH11" s="6" t="s">
        <v>61</v>
      </c>
      <c r="AI11" s="6"/>
      <c r="AJ11" s="6"/>
    </row>
    <row r="12" spans="1:36" ht="15.6">
      <c r="A12" s="2">
        <f>DATE(2025,5,13)+TIME(12,58,43)</f>
        <v>45790.540775462963</v>
      </c>
      <c r="B12" s="3" t="s">
        <v>210</v>
      </c>
      <c r="C12" s="3" t="s">
        <v>211</v>
      </c>
      <c r="D12" s="3" t="s">
        <v>212</v>
      </c>
      <c r="E12" s="3" t="s">
        <v>65</v>
      </c>
      <c r="F12" s="3" t="s">
        <v>88</v>
      </c>
      <c r="G12" s="3" t="s">
        <v>89</v>
      </c>
      <c r="H12" s="3" t="s">
        <v>42</v>
      </c>
      <c r="I12" s="3" t="s">
        <v>43</v>
      </c>
      <c r="J12" s="3" t="s">
        <v>44</v>
      </c>
      <c r="K12" s="3"/>
      <c r="L12" s="3"/>
      <c r="M12" s="3" t="s">
        <v>45</v>
      </c>
      <c r="N12" s="3" t="s">
        <v>104</v>
      </c>
      <c r="O12" s="3"/>
      <c r="P12" s="3"/>
      <c r="Q12" s="3"/>
      <c r="R12" s="3"/>
      <c r="S12" s="3" t="s">
        <v>213</v>
      </c>
      <c r="T12" s="3" t="s">
        <v>214</v>
      </c>
      <c r="U12" s="3" t="s">
        <v>215</v>
      </c>
      <c r="V12" s="4" t="s">
        <v>216</v>
      </c>
      <c r="W12" s="3" t="s">
        <v>217</v>
      </c>
      <c r="X12" s="3" t="s">
        <v>217</v>
      </c>
      <c r="Y12" s="3" t="s">
        <v>132</v>
      </c>
      <c r="Z12" s="3" t="s">
        <v>133</v>
      </c>
      <c r="AA12" s="3" t="s">
        <v>134</v>
      </c>
      <c r="AB12" s="3" t="s">
        <v>135</v>
      </c>
      <c r="AC12" s="3" t="s">
        <v>56</v>
      </c>
      <c r="AD12" s="3" t="s">
        <v>218</v>
      </c>
      <c r="AE12" s="3" t="s">
        <v>99</v>
      </c>
      <c r="AF12" s="3" t="s">
        <v>59</v>
      </c>
      <c r="AG12" s="3" t="s">
        <v>209</v>
      </c>
      <c r="AH12" s="3" t="s">
        <v>61</v>
      </c>
      <c r="AI12" s="3"/>
      <c r="AJ12" s="3"/>
    </row>
    <row r="13" spans="1:36" ht="15.6">
      <c r="A13" s="5">
        <f>DATE(2025,5,13)+TIME(10,48,20)</f>
        <v>45790.450231481482</v>
      </c>
      <c r="B13" s="6" t="s">
        <v>219</v>
      </c>
      <c r="C13" s="6" t="s">
        <v>220</v>
      </c>
      <c r="D13" s="6" t="s">
        <v>221</v>
      </c>
      <c r="E13" s="6" t="s">
        <v>222</v>
      </c>
      <c r="F13" s="6" t="s">
        <v>88</v>
      </c>
      <c r="G13" s="6" t="s">
        <v>66</v>
      </c>
      <c r="H13" s="6" t="s">
        <v>42</v>
      </c>
      <c r="I13" s="6" t="s">
        <v>67</v>
      </c>
      <c r="J13" s="6" t="s">
        <v>44</v>
      </c>
      <c r="K13" s="6"/>
      <c r="L13" s="6"/>
      <c r="M13" s="6" t="s">
        <v>45</v>
      </c>
      <c r="N13" s="6" t="s">
        <v>69</v>
      </c>
      <c r="O13" s="6" t="s">
        <v>223</v>
      </c>
      <c r="P13" s="6" t="s">
        <v>224</v>
      </c>
      <c r="Q13" s="6" t="s">
        <v>225</v>
      </c>
      <c r="R13" s="6"/>
      <c r="S13" s="6" t="s">
        <v>226</v>
      </c>
      <c r="T13" s="6" t="s">
        <v>227</v>
      </c>
      <c r="U13" s="6" t="s">
        <v>228</v>
      </c>
      <c r="V13" s="7" t="s">
        <v>229</v>
      </c>
      <c r="W13" s="6" t="s">
        <v>230</v>
      </c>
      <c r="X13" s="6" t="s">
        <v>230</v>
      </c>
      <c r="Y13" s="6" t="s">
        <v>231</v>
      </c>
      <c r="Z13" s="6" t="s">
        <v>232</v>
      </c>
      <c r="AA13" s="6" t="s">
        <v>233</v>
      </c>
      <c r="AB13" s="6" t="s">
        <v>234</v>
      </c>
      <c r="AC13" s="6" t="s">
        <v>56</v>
      </c>
      <c r="AD13" s="6" t="s">
        <v>218</v>
      </c>
      <c r="AE13" s="6" t="s">
        <v>99</v>
      </c>
      <c r="AF13" s="6" t="s">
        <v>166</v>
      </c>
      <c r="AG13" s="6" t="s">
        <v>209</v>
      </c>
      <c r="AH13" s="6" t="s">
        <v>61</v>
      </c>
      <c r="AI13" s="6"/>
      <c r="AJ13" s="6"/>
    </row>
    <row r="14" spans="1:36" ht="15.6">
      <c r="A14" s="2">
        <f>DATE(2025,5,13)+TIME(9,6,12)</f>
        <v>45790.379305555558</v>
      </c>
      <c r="B14" s="3" t="s">
        <v>235</v>
      </c>
      <c r="C14" s="3" t="s">
        <v>236</v>
      </c>
      <c r="D14" s="3" t="s">
        <v>237</v>
      </c>
      <c r="E14" s="3" t="s">
        <v>199</v>
      </c>
      <c r="F14" s="3" t="s">
        <v>238</v>
      </c>
      <c r="G14" s="3" t="s">
        <v>170</v>
      </c>
      <c r="H14" s="3" t="s">
        <v>42</v>
      </c>
      <c r="I14" s="3" t="s">
        <v>43</v>
      </c>
      <c r="J14" s="3" t="s">
        <v>44</v>
      </c>
      <c r="K14" s="3"/>
      <c r="L14" s="3"/>
      <c r="M14" s="3" t="s">
        <v>45</v>
      </c>
      <c r="N14" s="3" t="s">
        <v>46</v>
      </c>
      <c r="O14" s="3"/>
      <c r="P14" s="3"/>
      <c r="Q14" s="3"/>
      <c r="R14" s="3"/>
      <c r="S14" s="3" t="s">
        <v>239</v>
      </c>
      <c r="T14" s="3" t="s">
        <v>240</v>
      </c>
      <c r="U14" s="3" t="s">
        <v>241</v>
      </c>
      <c r="V14" s="4" t="s">
        <v>242</v>
      </c>
      <c r="W14" s="3" t="s">
        <v>243</v>
      </c>
      <c r="X14" s="3" t="s">
        <v>243</v>
      </c>
      <c r="Y14" s="3" t="s">
        <v>244</v>
      </c>
      <c r="Z14" s="3" t="s">
        <v>206</v>
      </c>
      <c r="AA14" s="3" t="s">
        <v>207</v>
      </c>
      <c r="AB14" s="3" t="s">
        <v>245</v>
      </c>
      <c r="AC14" s="3" t="s">
        <v>56</v>
      </c>
      <c r="AD14" s="3" t="s">
        <v>246</v>
      </c>
      <c r="AE14" s="3" t="s">
        <v>99</v>
      </c>
      <c r="AF14" s="3" t="s">
        <v>166</v>
      </c>
      <c r="AG14" s="3" t="s">
        <v>138</v>
      </c>
      <c r="AH14" s="3" t="s">
        <v>61</v>
      </c>
      <c r="AI14" s="3"/>
      <c r="AJ14" s="3"/>
    </row>
    <row r="15" spans="1:36" ht="15.6">
      <c r="A15" s="5">
        <f>DATE(2025,5,27)+TIME(12,39,41)</f>
        <v>45804.527557870373</v>
      </c>
      <c r="B15" s="6" t="s">
        <v>247</v>
      </c>
      <c r="C15" s="6" t="s">
        <v>248</v>
      </c>
      <c r="D15" s="6" t="s">
        <v>249</v>
      </c>
      <c r="E15" s="6" t="s">
        <v>39</v>
      </c>
      <c r="F15" s="6" t="s">
        <v>88</v>
      </c>
      <c r="G15" s="6" t="s">
        <v>41</v>
      </c>
      <c r="H15" s="6" t="s">
        <v>42</v>
      </c>
      <c r="I15" s="6" t="s">
        <v>43</v>
      </c>
      <c r="J15" s="6" t="s">
        <v>44</v>
      </c>
      <c r="K15" s="6"/>
      <c r="L15" s="6" t="s">
        <v>250</v>
      </c>
      <c r="M15" s="6"/>
      <c r="N15" s="6" t="s">
        <v>46</v>
      </c>
      <c r="O15" s="6"/>
      <c r="P15" s="6"/>
      <c r="Q15" s="6"/>
      <c r="R15" s="6"/>
      <c r="S15" s="6" t="s">
        <v>251</v>
      </c>
      <c r="T15" s="6" t="s">
        <v>252</v>
      </c>
      <c r="U15" s="6" t="s">
        <v>253</v>
      </c>
      <c r="V15" s="7" t="s">
        <v>254</v>
      </c>
      <c r="W15" s="6" t="s">
        <v>255</v>
      </c>
      <c r="X15" s="6" t="s">
        <v>255</v>
      </c>
      <c r="Y15" s="6" t="s">
        <v>256</v>
      </c>
      <c r="Z15" s="6" t="s">
        <v>97</v>
      </c>
      <c r="AA15" s="6"/>
      <c r="AB15" s="6" t="s">
        <v>257</v>
      </c>
      <c r="AC15" s="6" t="s">
        <v>56</v>
      </c>
      <c r="AD15" s="6" t="s">
        <v>164</v>
      </c>
      <c r="AE15" s="6" t="s">
        <v>165</v>
      </c>
      <c r="AF15" s="6" t="s">
        <v>82</v>
      </c>
      <c r="AG15" s="6" t="s">
        <v>60</v>
      </c>
      <c r="AH15" s="6" t="s">
        <v>61</v>
      </c>
      <c r="AI15" s="6"/>
      <c r="AJ15" s="6"/>
    </row>
    <row r="16" spans="1:36" ht="15.6">
      <c r="A16" s="2">
        <f>DATE(2025,5,13)+TIME(22,48,58)</f>
        <v>45790.950671296298</v>
      </c>
      <c r="B16" s="3" t="s">
        <v>258</v>
      </c>
      <c r="C16" s="3" t="s">
        <v>259</v>
      </c>
      <c r="D16" s="3" t="s">
        <v>260</v>
      </c>
      <c r="E16" s="3" t="s">
        <v>65</v>
      </c>
      <c r="F16" s="3" t="s">
        <v>156</v>
      </c>
      <c r="G16" s="3" t="s">
        <v>66</v>
      </c>
      <c r="H16" s="3" t="s">
        <v>42</v>
      </c>
      <c r="I16" s="3" t="s">
        <v>261</v>
      </c>
      <c r="J16" s="3" t="s">
        <v>44</v>
      </c>
      <c r="K16" s="3" t="s">
        <v>262</v>
      </c>
      <c r="L16" s="3" t="s">
        <v>123</v>
      </c>
      <c r="M16" s="3" t="s">
        <v>45</v>
      </c>
      <c r="N16" s="3" t="s">
        <v>104</v>
      </c>
      <c r="O16" s="3"/>
      <c r="P16" s="3"/>
      <c r="Q16" s="3"/>
      <c r="R16" s="3"/>
      <c r="S16" s="3" t="s">
        <v>263</v>
      </c>
      <c r="T16" s="3" t="s">
        <v>264</v>
      </c>
      <c r="U16" s="3" t="s">
        <v>265</v>
      </c>
      <c r="V16" s="4" t="s">
        <v>266</v>
      </c>
      <c r="W16" s="3" t="s">
        <v>267</v>
      </c>
      <c r="X16" s="3" t="s">
        <v>267</v>
      </c>
      <c r="Y16" s="3" t="s">
        <v>268</v>
      </c>
      <c r="Z16" s="3" t="s">
        <v>79</v>
      </c>
      <c r="AA16" s="3" t="s">
        <v>80</v>
      </c>
      <c r="AB16" s="3" t="s">
        <v>269</v>
      </c>
      <c r="AC16" s="3" t="s">
        <v>56</v>
      </c>
      <c r="AD16" s="3" t="s">
        <v>270</v>
      </c>
      <c r="AE16" s="3" t="s">
        <v>165</v>
      </c>
      <c r="AF16" s="3" t="s">
        <v>59</v>
      </c>
      <c r="AG16" s="3" t="s">
        <v>138</v>
      </c>
      <c r="AH16" s="3" t="s">
        <v>61</v>
      </c>
      <c r="AI16" s="3"/>
      <c r="AJ16" s="3"/>
    </row>
    <row r="17" spans="1:36" ht="15.6">
      <c r="A17" s="5">
        <f>DATE(2025,5,15)+TIME(9,58,55)</f>
        <v>45792.415914351855</v>
      </c>
      <c r="B17" s="6" t="s">
        <v>271</v>
      </c>
      <c r="C17" s="6" t="s">
        <v>272</v>
      </c>
      <c r="D17" s="6" t="s">
        <v>273</v>
      </c>
      <c r="E17" s="6" t="s">
        <v>39</v>
      </c>
      <c r="F17" s="6" t="s">
        <v>88</v>
      </c>
      <c r="G17" s="6" t="s">
        <v>41</v>
      </c>
      <c r="H17" s="6" t="s">
        <v>42</v>
      </c>
      <c r="I17" s="6" t="s">
        <v>43</v>
      </c>
      <c r="J17" s="6" t="s">
        <v>44</v>
      </c>
      <c r="K17" s="6"/>
      <c r="L17" s="6"/>
      <c r="M17" s="6" t="s">
        <v>45</v>
      </c>
      <c r="N17" s="6" t="s">
        <v>46</v>
      </c>
      <c r="O17" s="6"/>
      <c r="P17" s="6"/>
      <c r="Q17" s="6"/>
      <c r="R17" s="6" t="s">
        <v>39</v>
      </c>
      <c r="S17" s="6" t="s">
        <v>274</v>
      </c>
      <c r="T17" s="6" t="s">
        <v>275</v>
      </c>
      <c r="U17" s="6" t="s">
        <v>276</v>
      </c>
      <c r="V17" s="7" t="s">
        <v>277</v>
      </c>
      <c r="W17" s="6" t="s">
        <v>278</v>
      </c>
      <c r="X17" s="6" t="s">
        <v>279</v>
      </c>
      <c r="Y17" s="6" t="s">
        <v>280</v>
      </c>
      <c r="Z17" s="6" t="s">
        <v>281</v>
      </c>
      <c r="AA17" s="6" t="s">
        <v>282</v>
      </c>
      <c r="AB17" s="6" t="s">
        <v>283</v>
      </c>
      <c r="AC17" s="6" t="s">
        <v>284</v>
      </c>
      <c r="AD17" s="6" t="s">
        <v>57</v>
      </c>
      <c r="AE17" s="6" t="s">
        <v>99</v>
      </c>
      <c r="AF17" s="6" t="s">
        <v>82</v>
      </c>
      <c r="AG17" s="6" t="s">
        <v>60</v>
      </c>
      <c r="AH17" s="6" t="s">
        <v>61</v>
      </c>
      <c r="AI17" s="6"/>
      <c r="AJ17" s="6"/>
    </row>
    <row r="18" spans="1:36" ht="15.6">
      <c r="A18" s="2">
        <f>DATE(2025,5,12)+TIME(18,56,21)</f>
        <v>45789.789131944446</v>
      </c>
      <c r="B18" s="3" t="s">
        <v>285</v>
      </c>
      <c r="C18" s="3" t="s">
        <v>286</v>
      </c>
      <c r="D18" s="3" t="s">
        <v>287</v>
      </c>
      <c r="E18" s="3" t="s">
        <v>288</v>
      </c>
      <c r="F18" s="3" t="s">
        <v>40</v>
      </c>
      <c r="G18" s="3" t="s">
        <v>89</v>
      </c>
      <c r="H18" s="3" t="s">
        <v>42</v>
      </c>
      <c r="I18" s="3" t="s">
        <v>43</v>
      </c>
      <c r="J18" s="3" t="s">
        <v>44</v>
      </c>
      <c r="K18" s="3" t="s">
        <v>289</v>
      </c>
      <c r="L18" s="3" t="s">
        <v>290</v>
      </c>
      <c r="M18" s="3" t="s">
        <v>291</v>
      </c>
      <c r="N18" s="3" t="s">
        <v>104</v>
      </c>
      <c r="O18" s="3"/>
      <c r="P18" s="3"/>
      <c r="Q18" s="3"/>
      <c r="R18" s="3"/>
      <c r="S18" s="3" t="s">
        <v>292</v>
      </c>
      <c r="T18" s="3" t="s">
        <v>293</v>
      </c>
      <c r="U18" s="3" t="s">
        <v>294</v>
      </c>
      <c r="V18" s="4" t="s">
        <v>295</v>
      </c>
      <c r="W18" s="3" t="s">
        <v>296</v>
      </c>
      <c r="X18" s="3" t="s">
        <v>296</v>
      </c>
      <c r="Y18" s="3" t="s">
        <v>297</v>
      </c>
      <c r="Z18" s="3" t="s">
        <v>298</v>
      </c>
      <c r="AA18" s="3" t="s">
        <v>299</v>
      </c>
      <c r="AB18" s="3" t="s">
        <v>300</v>
      </c>
      <c r="AC18" s="3" t="s">
        <v>301</v>
      </c>
      <c r="AD18" s="3" t="s">
        <v>218</v>
      </c>
      <c r="AE18" s="3" t="s">
        <v>218</v>
      </c>
      <c r="AF18" s="3" t="s">
        <v>302</v>
      </c>
      <c r="AG18" s="3" t="s">
        <v>209</v>
      </c>
      <c r="AH18" s="3" t="s">
        <v>61</v>
      </c>
      <c r="AI18" s="3"/>
      <c r="AJ18" s="3"/>
    </row>
    <row r="19" spans="1:36" ht="15.6">
      <c r="A19" s="5">
        <f>DATE(2025,5,12)+TIME(18,52,25)</f>
        <v>45789.786400462966</v>
      </c>
      <c r="B19" s="6" t="s">
        <v>303</v>
      </c>
      <c r="C19" s="6" t="s">
        <v>304</v>
      </c>
      <c r="D19" s="6" t="s">
        <v>305</v>
      </c>
      <c r="E19" s="6" t="s">
        <v>306</v>
      </c>
      <c r="F19" s="6" t="s">
        <v>88</v>
      </c>
      <c r="G19" s="6" t="s">
        <v>66</v>
      </c>
      <c r="H19" s="6" t="s">
        <v>42</v>
      </c>
      <c r="I19" s="6" t="s">
        <v>67</v>
      </c>
      <c r="J19" s="6" t="s">
        <v>44</v>
      </c>
      <c r="K19" s="6" t="s">
        <v>307</v>
      </c>
      <c r="L19" s="6" t="s">
        <v>308</v>
      </c>
      <c r="M19" s="6"/>
      <c r="N19" s="6" t="s">
        <v>69</v>
      </c>
      <c r="O19" s="6" t="s">
        <v>309</v>
      </c>
      <c r="P19" s="6" t="s">
        <v>303</v>
      </c>
      <c r="Q19" s="6" t="s">
        <v>304</v>
      </c>
      <c r="R19" s="6"/>
      <c r="S19" s="6" t="s">
        <v>310</v>
      </c>
      <c r="T19" s="6" t="s">
        <v>311</v>
      </c>
      <c r="U19" s="6" t="s">
        <v>312</v>
      </c>
      <c r="V19" s="7" t="s">
        <v>313</v>
      </c>
      <c r="W19" s="6" t="s">
        <v>314</v>
      </c>
      <c r="X19" s="6" t="s">
        <v>314</v>
      </c>
      <c r="Y19" s="6" t="s">
        <v>315</v>
      </c>
      <c r="Z19" s="6" t="s">
        <v>316</v>
      </c>
      <c r="AA19" s="6" t="s">
        <v>317</v>
      </c>
      <c r="AB19" s="6" t="s">
        <v>318</v>
      </c>
      <c r="AC19" s="6" t="s">
        <v>56</v>
      </c>
      <c r="AD19" s="6" t="s">
        <v>115</v>
      </c>
      <c r="AE19" s="6" t="s">
        <v>99</v>
      </c>
      <c r="AF19" s="6" t="s">
        <v>59</v>
      </c>
      <c r="AG19" s="6" t="s">
        <v>138</v>
      </c>
      <c r="AH19" s="6" t="s">
        <v>61</v>
      </c>
      <c r="AI19" s="6"/>
      <c r="AJ19" s="6"/>
    </row>
    <row r="20" spans="1:36" ht="15.6">
      <c r="A20" s="2">
        <f>DATE(2025,5,15)+TIME(12,36,14)</f>
        <v>45792.52516203704</v>
      </c>
      <c r="B20" s="3" t="s">
        <v>319</v>
      </c>
      <c r="C20" s="3" t="s">
        <v>304</v>
      </c>
      <c r="D20" s="3" t="s">
        <v>320</v>
      </c>
      <c r="E20" s="3" t="s">
        <v>321</v>
      </c>
      <c r="F20" s="3" t="s">
        <v>40</v>
      </c>
      <c r="G20" s="3" t="s">
        <v>170</v>
      </c>
      <c r="H20" s="3" t="s">
        <v>42</v>
      </c>
      <c r="I20" s="3" t="s">
        <v>43</v>
      </c>
      <c r="J20" s="3" t="s">
        <v>44</v>
      </c>
      <c r="K20" s="3"/>
      <c r="L20" s="3"/>
      <c r="M20" s="3" t="s">
        <v>45</v>
      </c>
      <c r="N20" s="3" t="s">
        <v>69</v>
      </c>
      <c r="O20" s="3" t="s">
        <v>322</v>
      </c>
      <c r="P20" s="3" t="s">
        <v>323</v>
      </c>
      <c r="Q20" s="3" t="s">
        <v>324</v>
      </c>
      <c r="R20" s="3" t="s">
        <v>325</v>
      </c>
      <c r="S20" s="3" t="s">
        <v>326</v>
      </c>
      <c r="T20" s="3" t="s">
        <v>327</v>
      </c>
      <c r="U20" s="3" t="s">
        <v>328</v>
      </c>
      <c r="V20" s="4" t="s">
        <v>329</v>
      </c>
      <c r="W20" s="3" t="s">
        <v>330</v>
      </c>
      <c r="X20" s="3" t="s">
        <v>330</v>
      </c>
      <c r="Y20" s="3" t="s">
        <v>331</v>
      </c>
      <c r="Z20" s="3" t="s">
        <v>332</v>
      </c>
      <c r="AA20" s="3" t="s">
        <v>333</v>
      </c>
      <c r="AB20" s="3" t="s">
        <v>334</v>
      </c>
      <c r="AC20" s="3" t="s">
        <v>56</v>
      </c>
      <c r="AD20" s="3" t="s">
        <v>57</v>
      </c>
      <c r="AE20" s="3" t="s">
        <v>58</v>
      </c>
      <c r="AF20" s="3" t="s">
        <v>59</v>
      </c>
      <c r="AG20" s="3" t="s">
        <v>209</v>
      </c>
      <c r="AH20" s="3" t="s">
        <v>61</v>
      </c>
      <c r="AI20" s="3"/>
      <c r="AJ20" s="3"/>
    </row>
    <row r="21" spans="1:36" ht="15.6">
      <c r="A21" s="5">
        <f>DATE(2025,5,13)+TIME(12,12,2)</f>
        <v>45790.508356481485</v>
      </c>
      <c r="B21" s="6" t="s">
        <v>335</v>
      </c>
      <c r="C21" s="6" t="s">
        <v>336</v>
      </c>
      <c r="D21" s="6" t="s">
        <v>337</v>
      </c>
      <c r="E21" s="6" t="s">
        <v>338</v>
      </c>
      <c r="F21" s="6" t="s">
        <v>40</v>
      </c>
      <c r="G21" s="6" t="s">
        <v>170</v>
      </c>
      <c r="H21" s="6" t="s">
        <v>42</v>
      </c>
      <c r="I21" s="6" t="s">
        <v>43</v>
      </c>
      <c r="J21" s="6" t="s">
        <v>44</v>
      </c>
      <c r="K21" s="6"/>
      <c r="L21" s="6"/>
      <c r="M21" s="6"/>
      <c r="N21" s="6" t="s">
        <v>46</v>
      </c>
      <c r="O21" s="6"/>
      <c r="P21" s="6"/>
      <c r="Q21" s="6"/>
      <c r="R21" s="6"/>
      <c r="S21" s="6" t="s">
        <v>339</v>
      </c>
      <c r="T21" s="6" t="s">
        <v>340</v>
      </c>
      <c r="U21" s="6" t="s">
        <v>341</v>
      </c>
      <c r="V21" s="7" t="s">
        <v>342</v>
      </c>
      <c r="W21" s="6" t="s">
        <v>343</v>
      </c>
      <c r="X21" s="6" t="s">
        <v>344</v>
      </c>
      <c r="Y21" s="6" t="s">
        <v>345</v>
      </c>
      <c r="Z21" s="6" t="s">
        <v>346</v>
      </c>
      <c r="AA21" s="6" t="s">
        <v>347</v>
      </c>
      <c r="AB21" s="6" t="s">
        <v>348</v>
      </c>
      <c r="AC21" s="6" t="s">
        <v>114</v>
      </c>
      <c r="AD21" s="6" t="s">
        <v>164</v>
      </c>
      <c r="AE21" s="6" t="s">
        <v>58</v>
      </c>
      <c r="AF21" s="6" t="s">
        <v>166</v>
      </c>
      <c r="AG21" s="6" t="s">
        <v>138</v>
      </c>
      <c r="AH21" s="6" t="s">
        <v>61</v>
      </c>
      <c r="AI21" s="6" t="s">
        <v>195</v>
      </c>
      <c r="AJ21" s="6" t="s">
        <v>118</v>
      </c>
    </row>
    <row r="22" spans="1:36" ht="15.6">
      <c r="A22" s="2">
        <f>DATE(2025,5,14)+TIME(12,59,19)</f>
        <v>45791.541192129633</v>
      </c>
      <c r="B22" s="3" t="s">
        <v>74</v>
      </c>
      <c r="C22" s="3" t="s">
        <v>336</v>
      </c>
      <c r="D22" s="3" t="s">
        <v>349</v>
      </c>
      <c r="E22" s="3" t="s">
        <v>350</v>
      </c>
      <c r="F22" s="3" t="s">
        <v>88</v>
      </c>
      <c r="G22" s="3" t="s">
        <v>66</v>
      </c>
      <c r="H22" s="3" t="s">
        <v>42</v>
      </c>
      <c r="I22" s="3" t="s">
        <v>67</v>
      </c>
      <c r="J22" s="3" t="s">
        <v>44</v>
      </c>
      <c r="K22" s="3"/>
      <c r="L22" s="3"/>
      <c r="M22" s="3"/>
      <c r="N22" s="3" t="s">
        <v>104</v>
      </c>
      <c r="O22" s="3"/>
      <c r="P22" s="3"/>
      <c r="Q22" s="3"/>
      <c r="R22" s="3"/>
      <c r="S22" s="3" t="s">
        <v>351</v>
      </c>
      <c r="T22" s="3" t="s">
        <v>352</v>
      </c>
      <c r="U22" s="3" t="s">
        <v>353</v>
      </c>
      <c r="V22" s="4" t="s">
        <v>354</v>
      </c>
      <c r="W22" s="3" t="s">
        <v>355</v>
      </c>
      <c r="X22" s="3" t="s">
        <v>356</v>
      </c>
      <c r="Y22" s="3" t="s">
        <v>357</v>
      </c>
      <c r="Z22" s="3" t="s">
        <v>358</v>
      </c>
      <c r="AA22" s="3" t="s">
        <v>359</v>
      </c>
      <c r="AB22" s="3" t="s">
        <v>360</v>
      </c>
      <c r="AC22" s="3" t="s">
        <v>56</v>
      </c>
      <c r="AD22" s="3" t="s">
        <v>115</v>
      </c>
      <c r="AE22" s="3" t="s">
        <v>99</v>
      </c>
      <c r="AF22" s="3" t="s">
        <v>82</v>
      </c>
      <c r="AG22" s="3" t="s">
        <v>60</v>
      </c>
      <c r="AH22" s="3" t="s">
        <v>61</v>
      </c>
      <c r="AI22" s="3"/>
      <c r="AJ22" s="3"/>
    </row>
    <row r="23" spans="1:36" ht="15.6">
      <c r="A23" s="5">
        <f>DATE(2025,5,12)+TIME(19,42,9)</f>
        <v>45789.820937500001</v>
      </c>
      <c r="B23" s="6" t="s">
        <v>36</v>
      </c>
      <c r="C23" s="6" t="s">
        <v>336</v>
      </c>
      <c r="D23" s="6" t="s">
        <v>361</v>
      </c>
      <c r="E23" s="6"/>
      <c r="F23" s="6" t="s">
        <v>40</v>
      </c>
      <c r="G23" s="6" t="s">
        <v>89</v>
      </c>
      <c r="H23" s="6" t="s">
        <v>42</v>
      </c>
      <c r="I23" s="6" t="s">
        <v>43</v>
      </c>
      <c r="J23" s="6" t="s">
        <v>44</v>
      </c>
      <c r="K23" s="6"/>
      <c r="L23" s="6"/>
      <c r="M23" s="6" t="s">
        <v>45</v>
      </c>
      <c r="N23" s="6" t="s">
        <v>46</v>
      </c>
      <c r="O23" s="6"/>
      <c r="P23" s="6"/>
      <c r="Q23" s="6"/>
      <c r="R23" s="6"/>
      <c r="S23" s="6" t="s">
        <v>362</v>
      </c>
      <c r="T23" s="6" t="s">
        <v>363</v>
      </c>
      <c r="U23" s="6" t="s">
        <v>364</v>
      </c>
      <c r="V23" s="7" t="s">
        <v>365</v>
      </c>
      <c r="W23" s="6" t="s">
        <v>366</v>
      </c>
      <c r="X23" s="6" t="s">
        <v>366</v>
      </c>
      <c r="Y23" s="6" t="s">
        <v>367</v>
      </c>
      <c r="Z23" s="6" t="s">
        <v>368</v>
      </c>
      <c r="AA23" s="6" t="s">
        <v>369</v>
      </c>
      <c r="AB23" s="6" t="s">
        <v>370</v>
      </c>
      <c r="AC23" s="6" t="s">
        <v>371</v>
      </c>
      <c r="AD23" s="6" t="s">
        <v>57</v>
      </c>
      <c r="AE23" s="6" t="s">
        <v>58</v>
      </c>
      <c r="AF23" s="6" t="s">
        <v>59</v>
      </c>
      <c r="AG23" s="6" t="s">
        <v>209</v>
      </c>
      <c r="AH23" s="6" t="s">
        <v>61</v>
      </c>
      <c r="AI23" s="6"/>
      <c r="AJ23" s="6"/>
    </row>
    <row r="24" spans="1:36" ht="15.6">
      <c r="A24" s="2">
        <f>DATE(2025,5,27)+TIME(15,45,15)</f>
        <v>45804.656423611108</v>
      </c>
      <c r="B24" s="3" t="s">
        <v>372</v>
      </c>
      <c r="C24" s="3" t="s">
        <v>336</v>
      </c>
      <c r="D24" s="3" t="s">
        <v>373</v>
      </c>
      <c r="E24" s="3" t="s">
        <v>374</v>
      </c>
      <c r="F24" s="3" t="s">
        <v>88</v>
      </c>
      <c r="G24" s="3" t="s">
        <v>66</v>
      </c>
      <c r="H24" s="3" t="s">
        <v>42</v>
      </c>
      <c r="I24" s="3" t="s">
        <v>67</v>
      </c>
      <c r="J24" s="3" t="s">
        <v>44</v>
      </c>
      <c r="K24" s="3"/>
      <c r="L24" s="3"/>
      <c r="M24" s="3" t="s">
        <v>45</v>
      </c>
      <c r="N24" s="3" t="s">
        <v>104</v>
      </c>
      <c r="O24" s="3"/>
      <c r="P24" s="3"/>
      <c r="Q24" s="3"/>
      <c r="R24" s="3"/>
      <c r="S24" s="3" t="s">
        <v>375</v>
      </c>
      <c r="T24" s="3" t="s">
        <v>376</v>
      </c>
      <c r="U24" s="3" t="s">
        <v>377</v>
      </c>
      <c r="V24" s="4" t="s">
        <v>378</v>
      </c>
      <c r="W24" s="3" t="s">
        <v>379</v>
      </c>
      <c r="X24" s="3" t="s">
        <v>379</v>
      </c>
      <c r="Y24" s="3" t="s">
        <v>380</v>
      </c>
      <c r="Z24" s="3" t="s">
        <v>381</v>
      </c>
      <c r="AA24" s="3" t="s">
        <v>382</v>
      </c>
      <c r="AB24" s="3" t="s">
        <v>383</v>
      </c>
      <c r="AC24" s="3" t="s">
        <v>56</v>
      </c>
      <c r="AD24" s="3" t="s">
        <v>57</v>
      </c>
      <c r="AE24" s="3" t="s">
        <v>165</v>
      </c>
      <c r="AF24" s="3" t="s">
        <v>59</v>
      </c>
      <c r="AG24" s="3" t="s">
        <v>209</v>
      </c>
      <c r="AH24" s="3" t="s">
        <v>61</v>
      </c>
      <c r="AI24" s="3"/>
      <c r="AJ24" s="3"/>
    </row>
    <row r="25" spans="1:36" ht="15.6">
      <c r="A25" s="5">
        <f>DATE(2025,5,16)+TIME(9,16,0)</f>
        <v>45793.386111111111</v>
      </c>
      <c r="B25" s="6" t="s">
        <v>384</v>
      </c>
      <c r="C25" s="6" t="s">
        <v>385</v>
      </c>
      <c r="D25" s="6" t="s">
        <v>386</v>
      </c>
      <c r="E25" s="6" t="s">
        <v>39</v>
      </c>
      <c r="F25" s="6" t="s">
        <v>88</v>
      </c>
      <c r="G25" s="6" t="s">
        <v>41</v>
      </c>
      <c r="H25" s="6" t="s">
        <v>42</v>
      </c>
      <c r="I25" s="6" t="s">
        <v>43</v>
      </c>
      <c r="J25" s="6" t="s">
        <v>44</v>
      </c>
      <c r="K25" s="6"/>
      <c r="L25" s="6"/>
      <c r="M25" s="6" t="s">
        <v>45</v>
      </c>
      <c r="N25" s="6" t="s">
        <v>46</v>
      </c>
      <c r="O25" s="6"/>
      <c r="P25" s="6"/>
      <c r="Q25" s="6"/>
      <c r="R25" s="6"/>
      <c r="S25" s="6" t="s">
        <v>387</v>
      </c>
      <c r="T25" s="6" t="s">
        <v>388</v>
      </c>
      <c r="U25" s="6" t="s">
        <v>389</v>
      </c>
      <c r="V25" s="7" t="s">
        <v>390</v>
      </c>
      <c r="W25" s="6" t="s">
        <v>391</v>
      </c>
      <c r="X25" s="6" t="s">
        <v>391</v>
      </c>
      <c r="Y25" s="6" t="s">
        <v>392</v>
      </c>
      <c r="Z25" s="6" t="s">
        <v>358</v>
      </c>
      <c r="AA25" s="6" t="s">
        <v>359</v>
      </c>
      <c r="AB25" s="6" t="s">
        <v>393</v>
      </c>
      <c r="AC25" s="6" t="s">
        <v>56</v>
      </c>
      <c r="AD25" s="6" t="s">
        <v>394</v>
      </c>
      <c r="AE25" s="6" t="s">
        <v>99</v>
      </c>
      <c r="AF25" s="6" t="s">
        <v>82</v>
      </c>
      <c r="AG25" s="6" t="s">
        <v>209</v>
      </c>
      <c r="AH25" s="6" t="s">
        <v>61</v>
      </c>
      <c r="AI25" s="6"/>
      <c r="AJ25" s="6"/>
    </row>
    <row r="26" spans="1:36" ht="15.6">
      <c r="A26" s="2">
        <f>DATE(2025,5,12)+TIME(23,8,14)</f>
        <v>45789.964050925926</v>
      </c>
      <c r="B26" s="3" t="s">
        <v>395</v>
      </c>
      <c r="C26" s="3" t="s">
        <v>396</v>
      </c>
      <c r="D26" s="3" t="s">
        <v>397</v>
      </c>
      <c r="E26" s="3" t="s">
        <v>398</v>
      </c>
      <c r="F26" s="3" t="s">
        <v>88</v>
      </c>
      <c r="G26" s="3" t="s">
        <v>89</v>
      </c>
      <c r="H26" s="3" t="s">
        <v>42</v>
      </c>
      <c r="I26" s="3" t="s">
        <v>67</v>
      </c>
      <c r="J26" s="3" t="s">
        <v>44</v>
      </c>
      <c r="K26" s="3"/>
      <c r="L26" s="3"/>
      <c r="M26" s="3" t="s">
        <v>45</v>
      </c>
      <c r="N26" s="3" t="s">
        <v>69</v>
      </c>
      <c r="O26" s="3" t="s">
        <v>399</v>
      </c>
      <c r="P26" s="3" t="s">
        <v>400</v>
      </c>
      <c r="Q26" s="3" t="s">
        <v>401</v>
      </c>
      <c r="R26" s="3"/>
      <c r="S26" s="3" t="s">
        <v>402</v>
      </c>
      <c r="T26" s="3" t="s">
        <v>403</v>
      </c>
      <c r="U26" s="3" t="s">
        <v>404</v>
      </c>
      <c r="V26" s="4" t="s">
        <v>405</v>
      </c>
      <c r="W26" s="3" t="s">
        <v>406</v>
      </c>
      <c r="X26" s="3" t="s">
        <v>406</v>
      </c>
      <c r="Y26" s="3" t="s">
        <v>407</v>
      </c>
      <c r="Z26" s="3" t="s">
        <v>408</v>
      </c>
      <c r="AA26" s="3" t="s">
        <v>409</v>
      </c>
      <c r="AB26" s="3" t="s">
        <v>410</v>
      </c>
      <c r="AC26" s="3" t="s">
        <v>114</v>
      </c>
      <c r="AD26" s="3" t="s">
        <v>57</v>
      </c>
      <c r="AE26" s="3" t="s">
        <v>99</v>
      </c>
      <c r="AF26" s="3" t="s">
        <v>82</v>
      </c>
      <c r="AG26" s="3" t="s">
        <v>60</v>
      </c>
      <c r="AH26" s="3" t="s">
        <v>61</v>
      </c>
      <c r="AI26" s="3"/>
      <c r="AJ26" s="3"/>
    </row>
    <row r="27" spans="1:36" ht="15.6">
      <c r="A27" s="5">
        <f>DATE(2025,5,21)+TIME(14,48,1)</f>
        <v>45798.616678240738</v>
      </c>
      <c r="B27" s="6" t="s">
        <v>411</v>
      </c>
      <c r="C27" s="6" t="s">
        <v>412</v>
      </c>
      <c r="D27" s="6" t="s">
        <v>413</v>
      </c>
      <c r="E27" s="6" t="s">
        <v>414</v>
      </c>
      <c r="F27" s="6" t="s">
        <v>88</v>
      </c>
      <c r="G27" s="6" t="s">
        <v>89</v>
      </c>
      <c r="H27" s="6" t="s">
        <v>42</v>
      </c>
      <c r="I27" s="6" t="s">
        <v>67</v>
      </c>
      <c r="J27" s="6" t="s">
        <v>44</v>
      </c>
      <c r="K27" s="6"/>
      <c r="L27" s="6"/>
      <c r="M27" s="6" t="s">
        <v>45</v>
      </c>
      <c r="N27" s="6" t="s">
        <v>104</v>
      </c>
      <c r="O27" s="6"/>
      <c r="P27" s="6"/>
      <c r="Q27" s="6"/>
      <c r="R27" s="6"/>
      <c r="S27" s="6" t="s">
        <v>415</v>
      </c>
      <c r="T27" s="6" t="s">
        <v>416</v>
      </c>
      <c r="U27" s="6" t="s">
        <v>417</v>
      </c>
      <c r="V27" s="7" t="s">
        <v>418</v>
      </c>
      <c r="W27" s="6" t="s">
        <v>419</v>
      </c>
      <c r="X27" s="6" t="s">
        <v>419</v>
      </c>
      <c r="Y27" s="6" t="s">
        <v>420</v>
      </c>
      <c r="Z27" s="6" t="s">
        <v>421</v>
      </c>
      <c r="AA27" s="6" t="s">
        <v>422</v>
      </c>
      <c r="AB27" s="6" t="s">
        <v>423</v>
      </c>
      <c r="AC27" s="6" t="s">
        <v>136</v>
      </c>
      <c r="AD27" s="6" t="s">
        <v>57</v>
      </c>
      <c r="AE27" s="6" t="s">
        <v>99</v>
      </c>
      <c r="AF27" s="6" t="s">
        <v>59</v>
      </c>
      <c r="AG27" s="6" t="s">
        <v>138</v>
      </c>
      <c r="AH27" s="6" t="s">
        <v>61</v>
      </c>
      <c r="AI27" s="6"/>
      <c r="AJ27" s="6"/>
    </row>
    <row r="28" spans="1:36" ht="15.6">
      <c r="A28" s="2">
        <f>DATE(2025,5,27)+TIME(23,25,33)</f>
        <v>45804.976076388892</v>
      </c>
      <c r="B28" s="3" t="s">
        <v>424</v>
      </c>
      <c r="C28" s="3" t="s">
        <v>425</v>
      </c>
      <c r="D28" s="3" t="s">
        <v>426</v>
      </c>
      <c r="E28" s="3" t="s">
        <v>306</v>
      </c>
      <c r="F28" s="3" t="s">
        <v>88</v>
      </c>
      <c r="G28" s="3" t="s">
        <v>89</v>
      </c>
      <c r="H28" s="3" t="s">
        <v>42</v>
      </c>
      <c r="I28" s="3" t="s">
        <v>43</v>
      </c>
      <c r="J28" s="3" t="s">
        <v>44</v>
      </c>
      <c r="K28" s="3" t="s">
        <v>427</v>
      </c>
      <c r="L28" s="3" t="s">
        <v>428</v>
      </c>
      <c r="M28" s="3" t="s">
        <v>45</v>
      </c>
      <c r="N28" s="3" t="s">
        <v>46</v>
      </c>
      <c r="O28" s="3"/>
      <c r="P28" s="3"/>
      <c r="Q28" s="3"/>
      <c r="R28" s="3"/>
      <c r="S28" s="3" t="s">
        <v>429</v>
      </c>
      <c r="T28" s="3" t="s">
        <v>430</v>
      </c>
      <c r="U28" s="3" t="s">
        <v>431</v>
      </c>
      <c r="V28" s="4" t="s">
        <v>432</v>
      </c>
      <c r="W28" s="3" t="s">
        <v>433</v>
      </c>
      <c r="X28" s="3" t="s">
        <v>434</v>
      </c>
      <c r="Y28" s="3" t="s">
        <v>435</v>
      </c>
      <c r="Z28" s="3" t="s">
        <v>316</v>
      </c>
      <c r="AA28" s="3" t="s">
        <v>317</v>
      </c>
      <c r="AB28" s="3" t="s">
        <v>436</v>
      </c>
      <c r="AC28" s="3" t="s">
        <v>114</v>
      </c>
      <c r="AD28" s="3" t="s">
        <v>57</v>
      </c>
      <c r="AE28" s="3" t="s">
        <v>99</v>
      </c>
      <c r="AF28" s="3" t="s">
        <v>82</v>
      </c>
      <c r="AG28" s="3" t="s">
        <v>138</v>
      </c>
      <c r="AH28" s="3" t="s">
        <v>61</v>
      </c>
      <c r="AI28" s="3"/>
      <c r="AJ28" s="3"/>
    </row>
    <row r="29" spans="1:36" ht="15.6">
      <c r="A29" s="5">
        <f>DATE(2025,5,22)+TIME(9,36,43)</f>
        <v>45799.400497685187</v>
      </c>
      <c r="B29" s="6" t="s">
        <v>437</v>
      </c>
      <c r="C29" s="6" t="s">
        <v>438</v>
      </c>
      <c r="D29" s="6" t="s">
        <v>439</v>
      </c>
      <c r="E29" s="6" t="s">
        <v>87</v>
      </c>
      <c r="F29" s="6" t="s">
        <v>88</v>
      </c>
      <c r="G29" s="6" t="s">
        <v>66</v>
      </c>
      <c r="H29" s="6" t="s">
        <v>42</v>
      </c>
      <c r="I29" s="6" t="s">
        <v>43</v>
      </c>
      <c r="J29" s="6" t="s">
        <v>44</v>
      </c>
      <c r="K29" s="6"/>
      <c r="L29" s="6" t="s">
        <v>440</v>
      </c>
      <c r="M29" s="6" t="s">
        <v>45</v>
      </c>
      <c r="N29" s="6" t="s">
        <v>46</v>
      </c>
      <c r="O29" s="6"/>
      <c r="P29" s="6"/>
      <c r="Q29" s="6"/>
      <c r="R29" s="6" t="s">
        <v>441</v>
      </c>
      <c r="S29" s="6" t="s">
        <v>442</v>
      </c>
      <c r="T29" s="6" t="s">
        <v>443</v>
      </c>
      <c r="U29" s="6" t="s">
        <v>444</v>
      </c>
      <c r="V29" s="7" t="s">
        <v>445</v>
      </c>
      <c r="W29" s="6" t="s">
        <v>446</v>
      </c>
      <c r="X29" s="6" t="s">
        <v>446</v>
      </c>
      <c r="Y29" s="6" t="s">
        <v>447</v>
      </c>
      <c r="Z29" s="6" t="s">
        <v>96</v>
      </c>
      <c r="AA29" s="6" t="s">
        <v>97</v>
      </c>
      <c r="AB29" s="6" t="s">
        <v>448</v>
      </c>
      <c r="AC29" s="6" t="s">
        <v>56</v>
      </c>
      <c r="AD29" s="6" t="s">
        <v>57</v>
      </c>
      <c r="AE29" s="6" t="s">
        <v>99</v>
      </c>
      <c r="AF29" s="6" t="s">
        <v>82</v>
      </c>
      <c r="AG29" s="6" t="s">
        <v>60</v>
      </c>
      <c r="AH29" s="6" t="s">
        <v>61</v>
      </c>
      <c r="AI29" s="6"/>
      <c r="AJ29" s="6"/>
    </row>
    <row r="30" spans="1:36" ht="15.6">
      <c r="A30" s="2">
        <f>DATE(2025,5,8)+TIME(11,30,9)</f>
        <v>45785.479270833333</v>
      </c>
      <c r="B30" s="3" t="s">
        <v>449</v>
      </c>
      <c r="C30" s="3" t="s">
        <v>450</v>
      </c>
      <c r="D30" s="3" t="s">
        <v>451</v>
      </c>
      <c r="E30" s="3" t="s">
        <v>39</v>
      </c>
      <c r="F30" s="3" t="s">
        <v>88</v>
      </c>
      <c r="G30" s="3" t="s">
        <v>41</v>
      </c>
      <c r="H30" s="3" t="s">
        <v>42</v>
      </c>
      <c r="I30" s="3" t="s">
        <v>43</v>
      </c>
      <c r="J30" s="3" t="s">
        <v>44</v>
      </c>
      <c r="K30" s="3"/>
      <c r="L30" s="3"/>
      <c r="M30" s="3"/>
      <c r="N30" s="3" t="s">
        <v>104</v>
      </c>
      <c r="O30" s="3"/>
      <c r="P30" s="3"/>
      <c r="Q30" s="3"/>
      <c r="R30" s="3" t="s">
        <v>452</v>
      </c>
      <c r="S30" s="3" t="s">
        <v>453</v>
      </c>
      <c r="T30" s="3" t="s">
        <v>454</v>
      </c>
      <c r="U30" s="3" t="s">
        <v>455</v>
      </c>
      <c r="V30" s="4" t="s">
        <v>456</v>
      </c>
      <c r="W30" s="3" t="s">
        <v>457</v>
      </c>
      <c r="X30" s="3" t="s">
        <v>457</v>
      </c>
      <c r="Y30" s="3" t="s">
        <v>79</v>
      </c>
      <c r="Z30" s="3" t="s">
        <v>458</v>
      </c>
      <c r="AA30" s="3" t="s">
        <v>459</v>
      </c>
      <c r="AB30" s="3" t="s">
        <v>460</v>
      </c>
      <c r="AC30" s="3" t="s">
        <v>114</v>
      </c>
      <c r="AD30" s="3" t="s">
        <v>57</v>
      </c>
      <c r="AE30" s="3" t="s">
        <v>99</v>
      </c>
      <c r="AF30" s="3" t="s">
        <v>59</v>
      </c>
      <c r="AG30" s="3" t="s">
        <v>60</v>
      </c>
      <c r="AH30" s="3" t="s">
        <v>61</v>
      </c>
      <c r="AI30" s="3"/>
      <c r="AJ30" s="3" t="s">
        <v>118</v>
      </c>
    </row>
    <row r="31" spans="1:36" ht="15.6">
      <c r="A31" s="5">
        <f>DATE(2025,5,27)+TIME(17,47,15)</f>
        <v>45804.74114583333</v>
      </c>
      <c r="B31" s="6" t="s">
        <v>461</v>
      </c>
      <c r="C31" s="6" t="s">
        <v>462</v>
      </c>
      <c r="D31" s="6" t="s">
        <v>463</v>
      </c>
      <c r="E31" s="6" t="s">
        <v>464</v>
      </c>
      <c r="F31" s="6" t="s">
        <v>88</v>
      </c>
      <c r="G31" s="6" t="s">
        <v>170</v>
      </c>
      <c r="H31" s="6" t="s">
        <v>42</v>
      </c>
      <c r="I31" s="6" t="s">
        <v>43</v>
      </c>
      <c r="J31" s="6" t="s">
        <v>44</v>
      </c>
      <c r="K31" s="6"/>
      <c r="L31" s="6" t="s">
        <v>465</v>
      </c>
      <c r="M31" s="6"/>
      <c r="N31" s="6" t="s">
        <v>46</v>
      </c>
      <c r="O31" s="6"/>
      <c r="P31" s="6"/>
      <c r="Q31" s="6"/>
      <c r="R31" s="6" t="s">
        <v>466</v>
      </c>
      <c r="S31" s="6" t="s">
        <v>467</v>
      </c>
      <c r="T31" s="6" t="s">
        <v>468</v>
      </c>
      <c r="U31" s="6" t="s">
        <v>469</v>
      </c>
      <c r="V31" s="7" t="s">
        <v>470</v>
      </c>
      <c r="W31" s="6" t="s">
        <v>471</v>
      </c>
      <c r="X31" s="6" t="s">
        <v>471</v>
      </c>
      <c r="Y31" s="6" t="s">
        <v>472</v>
      </c>
      <c r="Z31" s="6" t="s">
        <v>473</v>
      </c>
      <c r="AA31" s="6" t="s">
        <v>474</v>
      </c>
      <c r="AB31" s="6" t="s">
        <v>475</v>
      </c>
      <c r="AC31" s="6" t="s">
        <v>114</v>
      </c>
      <c r="AD31" s="6" t="s">
        <v>57</v>
      </c>
      <c r="AE31" s="6" t="s">
        <v>99</v>
      </c>
      <c r="AF31" s="6" t="s">
        <v>82</v>
      </c>
      <c r="AG31" s="6" t="s">
        <v>209</v>
      </c>
      <c r="AH31" s="6" t="s">
        <v>61</v>
      </c>
      <c r="AI31" s="6"/>
      <c r="AJ31" s="6"/>
    </row>
    <row r="32" spans="1:36" ht="15.6">
      <c r="A32" s="2">
        <f>DATE(2025,5,14)+TIME(15,22,28)</f>
        <v>45791.640601851854</v>
      </c>
      <c r="B32" s="3" t="s">
        <v>476</v>
      </c>
      <c r="C32" s="3" t="s">
        <v>477</v>
      </c>
      <c r="D32" s="3" t="s">
        <v>478</v>
      </c>
      <c r="E32" s="3" t="s">
        <v>87</v>
      </c>
      <c r="F32" s="3" t="s">
        <v>88</v>
      </c>
      <c r="G32" s="3" t="s">
        <v>66</v>
      </c>
      <c r="H32" s="3" t="s">
        <v>42</v>
      </c>
      <c r="I32" s="3" t="s">
        <v>43</v>
      </c>
      <c r="J32" s="3" t="s">
        <v>44</v>
      </c>
      <c r="K32" s="3"/>
      <c r="L32" s="3"/>
      <c r="M32" s="3" t="s">
        <v>45</v>
      </c>
      <c r="N32" s="3" t="s">
        <v>46</v>
      </c>
      <c r="O32" s="3"/>
      <c r="P32" s="3"/>
      <c r="Q32" s="3"/>
      <c r="R32" s="3" t="s">
        <v>479</v>
      </c>
      <c r="S32" s="3" t="s">
        <v>480</v>
      </c>
      <c r="T32" s="3" t="s">
        <v>481</v>
      </c>
      <c r="U32" s="3" t="s">
        <v>482</v>
      </c>
      <c r="V32" s="4" t="s">
        <v>483</v>
      </c>
      <c r="W32" s="3" t="s">
        <v>484</v>
      </c>
      <c r="X32" s="3" t="s">
        <v>485</v>
      </c>
      <c r="Y32" s="3" t="s">
        <v>486</v>
      </c>
      <c r="Z32" s="3" t="s">
        <v>96</v>
      </c>
      <c r="AA32" s="3" t="s">
        <v>97</v>
      </c>
      <c r="AB32" s="3" t="s">
        <v>487</v>
      </c>
      <c r="AC32" s="3" t="s">
        <v>56</v>
      </c>
      <c r="AD32" s="3" t="s">
        <v>57</v>
      </c>
      <c r="AE32" s="3" t="s">
        <v>99</v>
      </c>
      <c r="AF32" s="3" t="s">
        <v>82</v>
      </c>
      <c r="AG32" s="3" t="s">
        <v>60</v>
      </c>
      <c r="AH32" s="3" t="s">
        <v>61</v>
      </c>
      <c r="AI32" s="3" t="s">
        <v>195</v>
      </c>
      <c r="AJ32" s="3"/>
    </row>
    <row r="33" spans="1:36" ht="15.6">
      <c r="A33" s="5">
        <f>DATE(2025,5,19)+TIME(19,51,49)</f>
        <v>45796.827650462961</v>
      </c>
      <c r="B33" s="6" t="s">
        <v>488</v>
      </c>
      <c r="C33" s="6" t="s">
        <v>489</v>
      </c>
      <c r="D33" s="6" t="s">
        <v>490</v>
      </c>
      <c r="E33" s="6" t="s">
        <v>464</v>
      </c>
      <c r="F33" s="6" t="s">
        <v>88</v>
      </c>
      <c r="G33" s="6" t="s">
        <v>66</v>
      </c>
      <c r="H33" s="6" t="s">
        <v>42</v>
      </c>
      <c r="I33" s="6" t="s">
        <v>43</v>
      </c>
      <c r="J33" s="6" t="s">
        <v>44</v>
      </c>
      <c r="K33" s="6"/>
      <c r="L33" s="6"/>
      <c r="M33" s="6" t="s">
        <v>45</v>
      </c>
      <c r="N33" s="6" t="s">
        <v>104</v>
      </c>
      <c r="O33" s="6"/>
      <c r="P33" s="6"/>
      <c r="Q33" s="6"/>
      <c r="R33" s="6"/>
      <c r="S33" s="6" t="s">
        <v>491</v>
      </c>
      <c r="T33" s="6" t="s">
        <v>492</v>
      </c>
      <c r="U33" s="6" t="s">
        <v>493</v>
      </c>
      <c r="V33" s="7" t="s">
        <v>494</v>
      </c>
      <c r="W33" s="6" t="s">
        <v>495</v>
      </c>
      <c r="X33" s="6" t="s">
        <v>496</v>
      </c>
      <c r="Y33" s="6" t="s">
        <v>497</v>
      </c>
      <c r="Z33" s="6" t="s">
        <v>473</v>
      </c>
      <c r="AA33" s="6" t="s">
        <v>474</v>
      </c>
      <c r="AB33" s="6" t="s">
        <v>498</v>
      </c>
      <c r="AC33" s="6" t="s">
        <v>136</v>
      </c>
      <c r="AD33" s="6" t="s">
        <v>115</v>
      </c>
      <c r="AE33" s="6" t="s">
        <v>99</v>
      </c>
      <c r="AF33" s="6" t="s">
        <v>166</v>
      </c>
      <c r="AG33" s="6" t="s">
        <v>138</v>
      </c>
      <c r="AH33" s="6" t="s">
        <v>61</v>
      </c>
      <c r="AI33" s="6"/>
      <c r="AJ33" s="6"/>
    </row>
    <row r="34" spans="1:36" ht="15.6">
      <c r="A34" s="2">
        <f>DATE(2025,5,27)+TIME(11,8,15)</f>
        <v>45804.464062500003</v>
      </c>
      <c r="B34" s="3" t="s">
        <v>499</v>
      </c>
      <c r="C34" s="3" t="s">
        <v>500</v>
      </c>
      <c r="D34" s="3" t="s">
        <v>501</v>
      </c>
      <c r="E34" s="3" t="s">
        <v>502</v>
      </c>
      <c r="F34" s="3" t="s">
        <v>88</v>
      </c>
      <c r="G34" s="3" t="s">
        <v>170</v>
      </c>
      <c r="H34" s="3" t="s">
        <v>42</v>
      </c>
      <c r="I34" s="3" t="s">
        <v>261</v>
      </c>
      <c r="J34" s="3" t="s">
        <v>44</v>
      </c>
      <c r="K34" s="3" t="s">
        <v>503</v>
      </c>
      <c r="L34" s="3"/>
      <c r="M34" s="3" t="s">
        <v>45</v>
      </c>
      <c r="N34" s="3" t="s">
        <v>46</v>
      </c>
      <c r="O34" s="3"/>
      <c r="P34" s="3"/>
      <c r="Q34" s="3"/>
      <c r="R34" s="3"/>
      <c r="S34" s="3" t="s">
        <v>504</v>
      </c>
      <c r="T34" s="3" t="s">
        <v>505</v>
      </c>
      <c r="U34" s="3" t="s">
        <v>506</v>
      </c>
      <c r="V34" s="4" t="s">
        <v>507</v>
      </c>
      <c r="W34" s="3" t="s">
        <v>508</v>
      </c>
      <c r="X34" s="3" t="s">
        <v>508</v>
      </c>
      <c r="Y34" s="3" t="s">
        <v>509</v>
      </c>
      <c r="Z34" s="3" t="s">
        <v>53</v>
      </c>
      <c r="AA34" s="3" t="s">
        <v>54</v>
      </c>
      <c r="AB34" s="3" t="s">
        <v>510</v>
      </c>
      <c r="AC34" s="3" t="s">
        <v>56</v>
      </c>
      <c r="AD34" s="3" t="s">
        <v>57</v>
      </c>
      <c r="AE34" s="3" t="s">
        <v>99</v>
      </c>
      <c r="AF34" s="3" t="s">
        <v>59</v>
      </c>
      <c r="AG34" s="3" t="s">
        <v>209</v>
      </c>
      <c r="AH34" s="3" t="s">
        <v>61</v>
      </c>
      <c r="AI34" s="3" t="s">
        <v>195</v>
      </c>
      <c r="AJ34" s="3" t="s">
        <v>118</v>
      </c>
    </row>
    <row r="35" spans="1:36" ht="15.6">
      <c r="A35" s="5">
        <f>DATE(2025,5,19)+TIME(19,53,10)</f>
        <v>45796.828587962962</v>
      </c>
      <c r="B35" s="6" t="s">
        <v>196</v>
      </c>
      <c r="C35" s="6" t="s">
        <v>511</v>
      </c>
      <c r="D35" s="6" t="s">
        <v>512</v>
      </c>
      <c r="E35" s="6" t="s">
        <v>464</v>
      </c>
      <c r="F35" s="6" t="s">
        <v>40</v>
      </c>
      <c r="G35" s="6" t="s">
        <v>66</v>
      </c>
      <c r="H35" s="6" t="s">
        <v>42</v>
      </c>
      <c r="I35" s="6" t="s">
        <v>43</v>
      </c>
      <c r="J35" s="6" t="s">
        <v>44</v>
      </c>
      <c r="K35" s="6" t="s">
        <v>513</v>
      </c>
      <c r="L35" s="6"/>
      <c r="M35" s="6" t="s">
        <v>45</v>
      </c>
      <c r="N35" s="6" t="s">
        <v>104</v>
      </c>
      <c r="O35" s="6"/>
      <c r="P35" s="6"/>
      <c r="Q35" s="6"/>
      <c r="R35" s="6"/>
      <c r="S35" s="6" t="s">
        <v>514</v>
      </c>
      <c r="T35" s="6" t="s">
        <v>515</v>
      </c>
      <c r="U35" s="6" t="s">
        <v>516</v>
      </c>
      <c r="V35" s="7" t="s">
        <v>517</v>
      </c>
      <c r="W35" s="6" t="s">
        <v>518</v>
      </c>
      <c r="X35" s="6" t="s">
        <v>518</v>
      </c>
      <c r="Y35" s="6" t="s">
        <v>519</v>
      </c>
      <c r="Z35" s="6" t="s">
        <v>473</v>
      </c>
      <c r="AA35" s="6" t="s">
        <v>474</v>
      </c>
      <c r="AB35" s="6" t="s">
        <v>520</v>
      </c>
      <c r="AC35" s="6" t="s">
        <v>136</v>
      </c>
      <c r="AD35" s="6" t="s">
        <v>57</v>
      </c>
      <c r="AE35" s="6" t="s">
        <v>58</v>
      </c>
      <c r="AF35" s="6" t="s">
        <v>82</v>
      </c>
      <c r="AG35" s="6" t="s">
        <v>60</v>
      </c>
      <c r="AH35" s="6" t="s">
        <v>61</v>
      </c>
      <c r="AI35" s="6"/>
      <c r="AJ35" s="6"/>
    </row>
    <row r="36" spans="1:36" ht="15.6">
      <c r="A36" s="2">
        <f>DATE(2025,5,12)+TIME(17,56,55)</f>
        <v>45789.747858796298</v>
      </c>
      <c r="B36" s="3" t="s">
        <v>521</v>
      </c>
      <c r="C36" s="3" t="s">
        <v>522</v>
      </c>
      <c r="D36" s="3" t="s">
        <v>523</v>
      </c>
      <c r="E36" s="3" t="s">
        <v>524</v>
      </c>
      <c r="F36" s="3" t="s">
        <v>88</v>
      </c>
      <c r="G36" s="3" t="s">
        <v>89</v>
      </c>
      <c r="H36" s="3" t="s">
        <v>42</v>
      </c>
      <c r="I36" s="3" t="s">
        <v>43</v>
      </c>
      <c r="J36" s="3" t="s">
        <v>44</v>
      </c>
      <c r="K36" s="3"/>
      <c r="L36" s="3" t="s">
        <v>525</v>
      </c>
      <c r="M36" s="3" t="s">
        <v>45</v>
      </c>
      <c r="N36" s="3" t="s">
        <v>104</v>
      </c>
      <c r="O36" s="3"/>
      <c r="P36" s="3"/>
      <c r="Q36" s="3"/>
      <c r="R36" s="3"/>
      <c r="S36" s="3" t="s">
        <v>526</v>
      </c>
      <c r="T36" s="3" t="s">
        <v>527</v>
      </c>
      <c r="U36" s="3" t="s">
        <v>528</v>
      </c>
      <c r="V36" s="4" t="s">
        <v>529</v>
      </c>
      <c r="W36" s="3" t="s">
        <v>530</v>
      </c>
      <c r="X36" s="3" t="s">
        <v>531</v>
      </c>
      <c r="Y36" s="3" t="s">
        <v>532</v>
      </c>
      <c r="Z36" s="3" t="s">
        <v>533</v>
      </c>
      <c r="AA36" s="3" t="s">
        <v>534</v>
      </c>
      <c r="AB36" s="3" t="s">
        <v>535</v>
      </c>
      <c r="AC36" s="3" t="s">
        <v>136</v>
      </c>
      <c r="AD36" s="3" t="s">
        <v>115</v>
      </c>
      <c r="AE36" s="3" t="s">
        <v>99</v>
      </c>
      <c r="AF36" s="3" t="s">
        <v>82</v>
      </c>
      <c r="AG36" s="3" t="s">
        <v>209</v>
      </c>
      <c r="AH36" s="3" t="s">
        <v>61</v>
      </c>
      <c r="AI36" s="3" t="s">
        <v>42</v>
      </c>
      <c r="AJ36" s="3" t="s">
        <v>118</v>
      </c>
    </row>
    <row r="37" spans="1:36" ht="15.6">
      <c r="A37" s="5">
        <f>DATE(2025,5,12)+TIME(17,56,25)</f>
        <v>45789.747511574074</v>
      </c>
      <c r="B37" s="6" t="s">
        <v>536</v>
      </c>
      <c r="C37" s="6" t="s">
        <v>537</v>
      </c>
      <c r="D37" s="6" t="s">
        <v>538</v>
      </c>
      <c r="E37" s="6" t="s">
        <v>539</v>
      </c>
      <c r="F37" s="6" t="s">
        <v>88</v>
      </c>
      <c r="G37" s="6" t="s">
        <v>170</v>
      </c>
      <c r="H37" s="6" t="s">
        <v>42</v>
      </c>
      <c r="I37" s="6" t="s">
        <v>43</v>
      </c>
      <c r="J37" s="6" t="s">
        <v>44</v>
      </c>
      <c r="K37" s="6"/>
      <c r="L37" s="6" t="s">
        <v>540</v>
      </c>
      <c r="M37" s="6" t="s">
        <v>45</v>
      </c>
      <c r="N37" s="6" t="s">
        <v>46</v>
      </c>
      <c r="O37" s="6"/>
      <c r="P37" s="6"/>
      <c r="Q37" s="6"/>
      <c r="R37" s="6"/>
      <c r="S37" s="6" t="s">
        <v>541</v>
      </c>
      <c r="T37" s="6" t="s">
        <v>542</v>
      </c>
      <c r="U37" s="6" t="s">
        <v>543</v>
      </c>
      <c r="V37" s="7" t="s">
        <v>544</v>
      </c>
      <c r="W37" s="6" t="s">
        <v>545</v>
      </c>
      <c r="X37" s="6" t="s">
        <v>545</v>
      </c>
      <c r="Y37" s="6" t="s">
        <v>546</v>
      </c>
      <c r="Z37" s="6" t="s">
        <v>547</v>
      </c>
      <c r="AA37" s="6" t="s">
        <v>548</v>
      </c>
      <c r="AB37" s="6" t="s">
        <v>549</v>
      </c>
      <c r="AC37" s="6" t="s">
        <v>114</v>
      </c>
      <c r="AD37" s="6" t="s">
        <v>57</v>
      </c>
      <c r="AE37" s="6" t="s">
        <v>99</v>
      </c>
      <c r="AF37" s="6" t="s">
        <v>59</v>
      </c>
      <c r="AG37" s="6" t="s">
        <v>209</v>
      </c>
      <c r="AH37" s="6" t="s">
        <v>61</v>
      </c>
      <c r="AI37" s="6"/>
      <c r="AJ37" s="6" t="s">
        <v>118</v>
      </c>
    </row>
    <row r="38" spans="1:36" ht="15.6">
      <c r="A38" s="2">
        <f>DATE(2025,5,21)+TIME(13,36,25)</f>
        <v>45798.56695601852</v>
      </c>
      <c r="B38" s="3" t="s">
        <v>550</v>
      </c>
      <c r="C38" s="3" t="s">
        <v>551</v>
      </c>
      <c r="D38" s="3" t="s">
        <v>552</v>
      </c>
      <c r="E38" s="3" t="s">
        <v>222</v>
      </c>
      <c r="F38" s="3" t="s">
        <v>88</v>
      </c>
      <c r="G38" s="3" t="s">
        <v>66</v>
      </c>
      <c r="H38" s="3" t="s">
        <v>42</v>
      </c>
      <c r="I38" s="3" t="s">
        <v>43</v>
      </c>
      <c r="J38" s="3" t="s">
        <v>44</v>
      </c>
      <c r="K38" s="3" t="s">
        <v>553</v>
      </c>
      <c r="L38" s="3"/>
      <c r="M38" s="3" t="s">
        <v>45</v>
      </c>
      <c r="N38" s="3" t="s">
        <v>69</v>
      </c>
      <c r="O38" s="3" t="s">
        <v>554</v>
      </c>
      <c r="P38" s="3" t="s">
        <v>555</v>
      </c>
      <c r="Q38" s="3" t="s">
        <v>552</v>
      </c>
      <c r="R38" s="3"/>
      <c r="S38" s="3" t="s">
        <v>556</v>
      </c>
      <c r="T38" s="3" t="s">
        <v>557</v>
      </c>
      <c r="U38" s="3" t="s">
        <v>558</v>
      </c>
      <c r="V38" s="4" t="s">
        <v>559</v>
      </c>
      <c r="W38" s="3" t="s">
        <v>560</v>
      </c>
      <c r="X38" s="3" t="s">
        <v>560</v>
      </c>
      <c r="Y38" s="3" t="s">
        <v>561</v>
      </c>
      <c r="Z38" s="3" t="s">
        <v>232</v>
      </c>
      <c r="AA38" s="3"/>
      <c r="AB38" s="3" t="s">
        <v>562</v>
      </c>
      <c r="AC38" s="3" t="s">
        <v>56</v>
      </c>
      <c r="AD38" s="3" t="s">
        <v>57</v>
      </c>
      <c r="AE38" s="3" t="s">
        <v>99</v>
      </c>
      <c r="AF38" s="3" t="s">
        <v>59</v>
      </c>
      <c r="AG38" s="3" t="s">
        <v>209</v>
      </c>
      <c r="AH38" s="3" t="s">
        <v>61</v>
      </c>
      <c r="AI38" s="3"/>
      <c r="AJ38" s="3"/>
    </row>
    <row r="39" spans="1:36" ht="15.6">
      <c r="A39" s="5">
        <f>DATE(2025,5,13)+TIME(10,49,26)</f>
        <v>45790.450995370367</v>
      </c>
      <c r="B39" s="6" t="s">
        <v>563</v>
      </c>
      <c r="C39" s="6" t="s">
        <v>564</v>
      </c>
      <c r="D39" s="6" t="s">
        <v>565</v>
      </c>
      <c r="E39" s="6" t="s">
        <v>566</v>
      </c>
      <c r="F39" s="6" t="s">
        <v>88</v>
      </c>
      <c r="G39" s="6" t="s">
        <v>89</v>
      </c>
      <c r="H39" s="6" t="s">
        <v>42</v>
      </c>
      <c r="I39" s="6" t="s">
        <v>67</v>
      </c>
      <c r="J39" s="6" t="s">
        <v>44</v>
      </c>
      <c r="K39" s="6" t="s">
        <v>567</v>
      </c>
      <c r="L39" s="6"/>
      <c r="M39" s="6" t="s">
        <v>291</v>
      </c>
      <c r="N39" s="6" t="s">
        <v>104</v>
      </c>
      <c r="O39" s="6"/>
      <c r="P39" s="6"/>
      <c r="Q39" s="6"/>
      <c r="R39" s="6"/>
      <c r="S39" s="6" t="s">
        <v>568</v>
      </c>
      <c r="T39" s="6" t="s">
        <v>569</v>
      </c>
      <c r="U39" s="6" t="s">
        <v>570</v>
      </c>
      <c r="V39" s="7" t="s">
        <v>571</v>
      </c>
      <c r="W39" s="6" t="s">
        <v>572</v>
      </c>
      <c r="X39" s="6" t="s">
        <v>572</v>
      </c>
      <c r="Y39" s="6" t="s">
        <v>573</v>
      </c>
      <c r="Z39" s="6" t="s">
        <v>574</v>
      </c>
      <c r="AA39" s="6" t="s">
        <v>575</v>
      </c>
      <c r="AB39" s="6" t="s">
        <v>576</v>
      </c>
      <c r="AC39" s="6" t="s">
        <v>114</v>
      </c>
      <c r="AD39" s="6" t="s">
        <v>57</v>
      </c>
      <c r="AE39" s="6" t="s">
        <v>99</v>
      </c>
      <c r="AF39" s="6" t="s">
        <v>302</v>
      </c>
      <c r="AG39" s="6" t="s">
        <v>83</v>
      </c>
      <c r="AH39" s="6" t="s">
        <v>61</v>
      </c>
      <c r="AI39" s="6" t="s">
        <v>195</v>
      </c>
      <c r="AJ39" s="6" t="s">
        <v>118</v>
      </c>
    </row>
    <row r="40" spans="1:36" ht="15.6">
      <c r="A40" s="2">
        <f>DATE(2025,5,21)+TIME(13,35,33)</f>
        <v>45798.566354166665</v>
      </c>
      <c r="B40" s="3" t="s">
        <v>577</v>
      </c>
      <c r="C40" s="3" t="s">
        <v>564</v>
      </c>
      <c r="D40" s="3" t="s">
        <v>578</v>
      </c>
      <c r="E40" s="3" t="s">
        <v>579</v>
      </c>
      <c r="F40" s="3" t="s">
        <v>88</v>
      </c>
      <c r="G40" s="3" t="s">
        <v>66</v>
      </c>
      <c r="H40" s="3" t="s">
        <v>42</v>
      </c>
      <c r="I40" s="3" t="s">
        <v>43</v>
      </c>
      <c r="J40" s="3" t="s">
        <v>44</v>
      </c>
      <c r="K40" s="3"/>
      <c r="L40" s="3" t="s">
        <v>580</v>
      </c>
      <c r="M40" s="3" t="s">
        <v>45</v>
      </c>
      <c r="N40" s="3" t="s">
        <v>104</v>
      </c>
      <c r="O40" s="3"/>
      <c r="P40" s="3"/>
      <c r="Q40" s="3"/>
      <c r="R40" s="3" t="s">
        <v>581</v>
      </c>
      <c r="S40" s="3" t="s">
        <v>582</v>
      </c>
      <c r="T40" s="3" t="s">
        <v>583</v>
      </c>
      <c r="U40" s="3" t="s">
        <v>584</v>
      </c>
      <c r="V40" s="4" t="s">
        <v>585</v>
      </c>
      <c r="W40" s="3" t="s">
        <v>586</v>
      </c>
      <c r="X40" s="3" t="s">
        <v>586</v>
      </c>
      <c r="Y40" s="3" t="s">
        <v>587</v>
      </c>
      <c r="Z40" s="3" t="s">
        <v>588</v>
      </c>
      <c r="AA40" s="3" t="s">
        <v>589</v>
      </c>
      <c r="AB40" s="3" t="s">
        <v>590</v>
      </c>
      <c r="AC40" s="3" t="s">
        <v>114</v>
      </c>
      <c r="AD40" s="3" t="s">
        <v>218</v>
      </c>
      <c r="AE40" s="3" t="s">
        <v>99</v>
      </c>
      <c r="AF40" s="3" t="s">
        <v>82</v>
      </c>
      <c r="AG40" s="3" t="s">
        <v>83</v>
      </c>
      <c r="AH40" s="3" t="s">
        <v>61</v>
      </c>
      <c r="AI40" s="3"/>
      <c r="AJ40" s="3" t="s">
        <v>118</v>
      </c>
    </row>
    <row r="41" spans="1:36" ht="15.6">
      <c r="A41" s="5">
        <f>DATE(2025,5,12)+TIME(19,32,7)</f>
        <v>45789.813969907409</v>
      </c>
      <c r="B41" s="6" t="s">
        <v>591</v>
      </c>
      <c r="C41" s="6" t="s">
        <v>592</v>
      </c>
      <c r="D41" s="6" t="s">
        <v>593</v>
      </c>
      <c r="E41" s="6" t="s">
        <v>594</v>
      </c>
      <c r="F41" s="6" t="s">
        <v>88</v>
      </c>
      <c r="G41" s="6" t="s">
        <v>66</v>
      </c>
      <c r="H41" s="6" t="s">
        <v>42</v>
      </c>
      <c r="I41" s="6" t="s">
        <v>67</v>
      </c>
      <c r="J41" s="6" t="s">
        <v>44</v>
      </c>
      <c r="K41" s="6"/>
      <c r="L41" s="6" t="s">
        <v>466</v>
      </c>
      <c r="M41" s="6" t="s">
        <v>45</v>
      </c>
      <c r="N41" s="6" t="s">
        <v>104</v>
      </c>
      <c r="O41" s="6"/>
      <c r="P41" s="6"/>
      <c r="Q41" s="6"/>
      <c r="R41" s="6"/>
      <c r="S41" s="6" t="s">
        <v>595</v>
      </c>
      <c r="T41" s="6" t="s">
        <v>596</v>
      </c>
      <c r="U41" s="6" t="s">
        <v>597</v>
      </c>
      <c r="V41" s="7" t="s">
        <v>598</v>
      </c>
      <c r="W41" s="6" t="s">
        <v>599</v>
      </c>
      <c r="X41" s="6" t="s">
        <v>599</v>
      </c>
      <c r="Y41" s="6" t="s">
        <v>600</v>
      </c>
      <c r="Z41" s="6" t="s">
        <v>601</v>
      </c>
      <c r="AA41" s="6" t="s">
        <v>602</v>
      </c>
      <c r="AB41" s="6" t="s">
        <v>603</v>
      </c>
      <c r="AC41" s="6" t="s">
        <v>114</v>
      </c>
      <c r="AD41" s="6" t="s">
        <v>57</v>
      </c>
      <c r="AE41" s="6" t="s">
        <v>99</v>
      </c>
      <c r="AF41" s="6" t="s">
        <v>82</v>
      </c>
      <c r="AG41" s="6" t="s">
        <v>60</v>
      </c>
      <c r="AH41" s="6" t="s">
        <v>61</v>
      </c>
      <c r="AI41" s="6"/>
      <c r="AJ41" s="6" t="s">
        <v>118</v>
      </c>
    </row>
    <row r="42" spans="1:36" ht="15.6">
      <c r="A42" s="2">
        <f>DATE(2025,5,22)+TIME(18,34,15)</f>
        <v>45799.773784722223</v>
      </c>
      <c r="B42" s="3" t="s">
        <v>604</v>
      </c>
      <c r="C42" s="3" t="s">
        <v>605</v>
      </c>
      <c r="D42" s="3" t="s">
        <v>606</v>
      </c>
      <c r="E42" s="3" t="s">
        <v>306</v>
      </c>
      <c r="F42" s="3" t="s">
        <v>88</v>
      </c>
      <c r="G42" s="3" t="s">
        <v>89</v>
      </c>
      <c r="H42" s="3" t="s">
        <v>42</v>
      </c>
      <c r="I42" s="3" t="s">
        <v>43</v>
      </c>
      <c r="J42" s="3" t="s">
        <v>44</v>
      </c>
      <c r="K42" s="3"/>
      <c r="L42" s="3"/>
      <c r="M42" s="3" t="s">
        <v>45</v>
      </c>
      <c r="N42" s="3" t="s">
        <v>46</v>
      </c>
      <c r="O42" s="3"/>
      <c r="P42" s="3"/>
      <c r="Q42" s="3"/>
      <c r="R42" s="3"/>
      <c r="S42" s="3" t="s">
        <v>607</v>
      </c>
      <c r="T42" s="3" t="s">
        <v>608</v>
      </c>
      <c r="U42" s="3" t="s">
        <v>609</v>
      </c>
      <c r="V42" s="4" t="s">
        <v>610</v>
      </c>
      <c r="W42" s="3" t="s">
        <v>611</v>
      </c>
      <c r="X42" s="3" t="s">
        <v>611</v>
      </c>
      <c r="Y42" s="3" t="s">
        <v>612</v>
      </c>
      <c r="Z42" s="3" t="s">
        <v>316</v>
      </c>
      <c r="AA42" s="3"/>
      <c r="AB42" s="3" t="s">
        <v>613</v>
      </c>
      <c r="AC42" s="3" t="s">
        <v>56</v>
      </c>
      <c r="AD42" s="3" t="s">
        <v>57</v>
      </c>
      <c r="AE42" s="3" t="s">
        <v>99</v>
      </c>
      <c r="AF42" s="3" t="s">
        <v>82</v>
      </c>
      <c r="AG42" s="3" t="s">
        <v>138</v>
      </c>
      <c r="AH42" s="3" t="s">
        <v>61</v>
      </c>
      <c r="AI42" s="3" t="s">
        <v>195</v>
      </c>
      <c r="AJ42" s="3" t="s">
        <v>118</v>
      </c>
    </row>
    <row r="43" spans="1:36" ht="15.6">
      <c r="A43" s="5">
        <f>DATE(2025,5,26)+TIME(18,30,5)</f>
        <v>45803.770891203705</v>
      </c>
      <c r="B43" s="6" t="s">
        <v>614</v>
      </c>
      <c r="C43" s="6" t="s">
        <v>615</v>
      </c>
      <c r="D43" s="6" t="s">
        <v>616</v>
      </c>
      <c r="E43" s="6" t="s">
        <v>350</v>
      </c>
      <c r="F43" s="6" t="s">
        <v>40</v>
      </c>
      <c r="G43" s="6" t="s">
        <v>66</v>
      </c>
      <c r="H43" s="6" t="s">
        <v>42</v>
      </c>
      <c r="I43" s="6" t="s">
        <v>43</v>
      </c>
      <c r="J43" s="6" t="s">
        <v>44</v>
      </c>
      <c r="K43" s="6"/>
      <c r="L43" s="6"/>
      <c r="M43" s="6"/>
      <c r="N43" s="6" t="s">
        <v>46</v>
      </c>
      <c r="O43" s="6"/>
      <c r="P43" s="6"/>
      <c r="Q43" s="6"/>
      <c r="R43" s="6"/>
      <c r="S43" s="6" t="s">
        <v>617</v>
      </c>
      <c r="T43" s="6" t="s">
        <v>618</v>
      </c>
      <c r="U43" s="6" t="s">
        <v>619</v>
      </c>
      <c r="V43" s="7" t="s">
        <v>620</v>
      </c>
      <c r="W43" s="6" t="s">
        <v>621</v>
      </c>
      <c r="X43" s="6" t="s">
        <v>621</v>
      </c>
      <c r="Y43" s="6" t="s">
        <v>622</v>
      </c>
      <c r="Z43" s="6" t="s">
        <v>358</v>
      </c>
      <c r="AA43" s="6" t="s">
        <v>359</v>
      </c>
      <c r="AB43" s="6" t="s">
        <v>623</v>
      </c>
      <c r="AC43" s="6" t="s">
        <v>114</v>
      </c>
      <c r="AD43" s="6" t="s">
        <v>57</v>
      </c>
      <c r="AE43" s="6" t="s">
        <v>58</v>
      </c>
      <c r="AF43" s="6" t="s">
        <v>59</v>
      </c>
      <c r="AG43" s="6" t="s">
        <v>138</v>
      </c>
      <c r="AH43" s="6" t="s">
        <v>61</v>
      </c>
      <c r="AI43" s="6" t="s">
        <v>195</v>
      </c>
      <c r="AJ43" s="6" t="s">
        <v>118</v>
      </c>
    </row>
    <row r="44" spans="1:36" ht="15.6">
      <c r="A44" s="2">
        <f>DATE(2025,5,15)+TIME(14,53,18)</f>
        <v>45792.620347222219</v>
      </c>
      <c r="B44" s="3" t="s">
        <v>624</v>
      </c>
      <c r="C44" s="3" t="s">
        <v>625</v>
      </c>
      <c r="D44" s="3" t="s">
        <v>626</v>
      </c>
      <c r="E44" s="3" t="s">
        <v>464</v>
      </c>
      <c r="F44" s="3" t="s">
        <v>40</v>
      </c>
      <c r="G44" s="3" t="s">
        <v>89</v>
      </c>
      <c r="H44" s="3" t="s">
        <v>42</v>
      </c>
      <c r="I44" s="3" t="s">
        <v>43</v>
      </c>
      <c r="J44" s="3" t="s">
        <v>44</v>
      </c>
      <c r="K44" s="3"/>
      <c r="L44" s="3"/>
      <c r="M44" s="3"/>
      <c r="N44" s="3" t="s">
        <v>46</v>
      </c>
      <c r="O44" s="3"/>
      <c r="P44" s="3"/>
      <c r="Q44" s="3"/>
      <c r="R44" s="3"/>
      <c r="S44" s="3" t="s">
        <v>627</v>
      </c>
      <c r="T44" s="3" t="s">
        <v>628</v>
      </c>
      <c r="U44" s="3" t="s">
        <v>629</v>
      </c>
      <c r="V44" s="4" t="s">
        <v>630</v>
      </c>
      <c r="W44" s="3" t="s">
        <v>631</v>
      </c>
      <c r="X44" s="3" t="s">
        <v>631</v>
      </c>
      <c r="Y44" s="3" t="s">
        <v>632</v>
      </c>
      <c r="Z44" s="3" t="s">
        <v>473</v>
      </c>
      <c r="AA44" s="3" t="s">
        <v>474</v>
      </c>
      <c r="AB44" s="3" t="s">
        <v>633</v>
      </c>
      <c r="AC44" s="3" t="s">
        <v>56</v>
      </c>
      <c r="AD44" s="3" t="s">
        <v>164</v>
      </c>
      <c r="AE44" s="3" t="s">
        <v>58</v>
      </c>
      <c r="AF44" s="3" t="s">
        <v>59</v>
      </c>
      <c r="AG44" s="3" t="s">
        <v>209</v>
      </c>
      <c r="AH44" s="3" t="s">
        <v>61</v>
      </c>
      <c r="AI44" s="3"/>
      <c r="AJ44" s="3"/>
    </row>
    <row r="45" spans="1:36" ht="15.6">
      <c r="A45" s="5">
        <f>DATE(2025,5,19)+TIME(19,50,8)</f>
        <v>45796.826481481483</v>
      </c>
      <c r="B45" s="6" t="s">
        <v>634</v>
      </c>
      <c r="C45" s="6" t="s">
        <v>635</v>
      </c>
      <c r="D45" s="6" t="s">
        <v>636</v>
      </c>
      <c r="E45" s="6" t="s">
        <v>464</v>
      </c>
      <c r="F45" s="6" t="s">
        <v>40</v>
      </c>
      <c r="G45" s="6" t="s">
        <v>66</v>
      </c>
      <c r="H45" s="6" t="s">
        <v>42</v>
      </c>
      <c r="I45" s="6" t="s">
        <v>43</v>
      </c>
      <c r="J45" s="6" t="s">
        <v>44</v>
      </c>
      <c r="K45" s="6"/>
      <c r="L45" s="6"/>
      <c r="M45" s="6"/>
      <c r="N45" s="6" t="s">
        <v>104</v>
      </c>
      <c r="O45" s="6"/>
      <c r="P45" s="6"/>
      <c r="Q45" s="6"/>
      <c r="R45" s="6" t="s">
        <v>637</v>
      </c>
      <c r="S45" s="6" t="s">
        <v>638</v>
      </c>
      <c r="T45" s="6" t="s">
        <v>639</v>
      </c>
      <c r="U45" s="6" t="s">
        <v>640</v>
      </c>
      <c r="V45" s="7" t="s">
        <v>641</v>
      </c>
      <c r="W45" s="6" t="s">
        <v>642</v>
      </c>
      <c r="X45" s="6" t="s">
        <v>642</v>
      </c>
      <c r="Y45" s="6" t="s">
        <v>497</v>
      </c>
      <c r="Z45" s="6" t="s">
        <v>473</v>
      </c>
      <c r="AA45" s="6" t="s">
        <v>474</v>
      </c>
      <c r="AB45" s="6" t="s">
        <v>643</v>
      </c>
      <c r="AC45" s="6" t="s">
        <v>136</v>
      </c>
      <c r="AD45" s="6" t="s">
        <v>57</v>
      </c>
      <c r="AE45" s="6" t="s">
        <v>58</v>
      </c>
      <c r="AF45" s="6" t="s">
        <v>82</v>
      </c>
      <c r="AG45" s="6" t="s">
        <v>83</v>
      </c>
      <c r="AH45" s="6" t="s">
        <v>61</v>
      </c>
      <c r="AI45" s="6"/>
      <c r="AJ45" s="6"/>
    </row>
    <row r="46" spans="1:36" ht="15.6">
      <c r="A46" s="2">
        <f>DATE(2025,5,13)+TIME(9,15,2)</f>
        <v>45790.385439814818</v>
      </c>
      <c r="B46" s="3" t="s">
        <v>644</v>
      </c>
      <c r="C46" s="3" t="s">
        <v>645</v>
      </c>
      <c r="D46" s="3" t="s">
        <v>646</v>
      </c>
      <c r="E46" s="3" t="s">
        <v>647</v>
      </c>
      <c r="F46" s="3" t="s">
        <v>40</v>
      </c>
      <c r="G46" s="3" t="s">
        <v>66</v>
      </c>
      <c r="H46" s="3" t="s">
        <v>42</v>
      </c>
      <c r="I46" s="3" t="s">
        <v>43</v>
      </c>
      <c r="J46" s="3" t="s">
        <v>44</v>
      </c>
      <c r="K46" s="3"/>
      <c r="L46" s="3" t="s">
        <v>648</v>
      </c>
      <c r="M46" s="3" t="s">
        <v>45</v>
      </c>
      <c r="N46" s="3" t="s">
        <v>69</v>
      </c>
      <c r="O46" s="3" t="s">
        <v>649</v>
      </c>
      <c r="P46" s="3" t="s">
        <v>650</v>
      </c>
      <c r="Q46" s="3" t="s">
        <v>651</v>
      </c>
      <c r="R46" s="3"/>
      <c r="S46" s="3" t="s">
        <v>652</v>
      </c>
      <c r="T46" s="3" t="s">
        <v>653</v>
      </c>
      <c r="U46" s="3" t="s">
        <v>654</v>
      </c>
      <c r="V46" s="4" t="s">
        <v>655</v>
      </c>
      <c r="W46" s="3" t="s">
        <v>656</v>
      </c>
      <c r="X46" s="3" t="s">
        <v>656</v>
      </c>
      <c r="Y46" s="3" t="s">
        <v>657</v>
      </c>
      <c r="Z46" s="3" t="s">
        <v>53</v>
      </c>
      <c r="AA46" s="3" t="s">
        <v>54</v>
      </c>
      <c r="AB46" s="3" t="s">
        <v>658</v>
      </c>
      <c r="AC46" s="3" t="s">
        <v>371</v>
      </c>
      <c r="AD46" s="3" t="s">
        <v>218</v>
      </c>
      <c r="AE46" s="3" t="s">
        <v>58</v>
      </c>
      <c r="AF46" s="3" t="s">
        <v>59</v>
      </c>
      <c r="AG46" s="3" t="s">
        <v>60</v>
      </c>
      <c r="AH46" s="3" t="s">
        <v>61</v>
      </c>
      <c r="AI46" s="3"/>
      <c r="AJ46" s="3"/>
    </row>
    <row r="47" spans="1:36" ht="15.6">
      <c r="A47" s="5">
        <f>DATE(2025,5,14)+TIME(14,59,9)</f>
        <v>45791.624409722222</v>
      </c>
      <c r="B47" s="6" t="s">
        <v>659</v>
      </c>
      <c r="C47" s="6" t="s">
        <v>660</v>
      </c>
      <c r="D47" s="6" t="s">
        <v>661</v>
      </c>
      <c r="E47" s="6" t="s">
        <v>414</v>
      </c>
      <c r="F47" s="6" t="s">
        <v>88</v>
      </c>
      <c r="G47" s="6" t="s">
        <v>89</v>
      </c>
      <c r="H47" s="6" t="s">
        <v>42</v>
      </c>
      <c r="I47" s="6" t="s">
        <v>67</v>
      </c>
      <c r="J47" s="6" t="s">
        <v>44</v>
      </c>
      <c r="K47" s="6"/>
      <c r="L47" s="6" t="s">
        <v>45</v>
      </c>
      <c r="M47" s="6" t="s">
        <v>45</v>
      </c>
      <c r="N47" s="6" t="s">
        <v>46</v>
      </c>
      <c r="O47" s="6"/>
      <c r="P47" s="6"/>
      <c r="Q47" s="6"/>
      <c r="R47" s="6"/>
      <c r="S47" s="6" t="s">
        <v>662</v>
      </c>
      <c r="T47" s="6" t="s">
        <v>663</v>
      </c>
      <c r="U47" s="6" t="s">
        <v>664</v>
      </c>
      <c r="V47" s="7" t="s">
        <v>665</v>
      </c>
      <c r="W47" s="6" t="s">
        <v>666</v>
      </c>
      <c r="X47" s="6" t="s">
        <v>666</v>
      </c>
      <c r="Y47" s="6" t="s">
        <v>667</v>
      </c>
      <c r="Z47" s="6" t="s">
        <v>421</v>
      </c>
      <c r="AA47" s="6" t="s">
        <v>422</v>
      </c>
      <c r="AB47" s="6" t="s">
        <v>668</v>
      </c>
      <c r="AC47" s="6" t="s">
        <v>136</v>
      </c>
      <c r="AD47" s="6" t="s">
        <v>57</v>
      </c>
      <c r="AE47" s="6" t="s">
        <v>99</v>
      </c>
      <c r="AF47" s="6" t="s">
        <v>82</v>
      </c>
      <c r="AG47" s="6" t="s">
        <v>138</v>
      </c>
      <c r="AH47" s="6" t="s">
        <v>61</v>
      </c>
      <c r="AI47" s="6"/>
      <c r="AJ47" s="6"/>
    </row>
    <row r="48" spans="1:36" ht="15.6">
      <c r="A48" s="2">
        <f>DATE(2025,5,16)+TIME(9,28,54)</f>
        <v>45793.395069444443</v>
      </c>
      <c r="B48" s="3" t="s">
        <v>669</v>
      </c>
      <c r="C48" s="3" t="s">
        <v>670</v>
      </c>
      <c r="D48" s="3" t="s">
        <v>671</v>
      </c>
      <c r="E48" s="3" t="s">
        <v>579</v>
      </c>
      <c r="F48" s="3" t="s">
        <v>88</v>
      </c>
      <c r="G48" s="3" t="s">
        <v>66</v>
      </c>
      <c r="H48" s="3" t="s">
        <v>42</v>
      </c>
      <c r="I48" s="3" t="s">
        <v>67</v>
      </c>
      <c r="J48" s="3" t="s">
        <v>44</v>
      </c>
      <c r="K48" s="3"/>
      <c r="L48" s="3" t="s">
        <v>672</v>
      </c>
      <c r="M48" s="3" t="s">
        <v>45</v>
      </c>
      <c r="N48" s="3" t="s">
        <v>104</v>
      </c>
      <c r="O48" s="3"/>
      <c r="P48" s="3"/>
      <c r="Q48" s="3"/>
      <c r="R48" s="3"/>
      <c r="S48" s="3" t="s">
        <v>673</v>
      </c>
      <c r="T48" s="3" t="s">
        <v>674</v>
      </c>
      <c r="U48" s="3" t="s">
        <v>675</v>
      </c>
      <c r="V48" s="4" t="s">
        <v>676</v>
      </c>
      <c r="W48" s="3" t="s">
        <v>677</v>
      </c>
      <c r="X48" s="3" t="s">
        <v>677</v>
      </c>
      <c r="Y48" s="3" t="s">
        <v>678</v>
      </c>
      <c r="Z48" s="3" t="s">
        <v>588</v>
      </c>
      <c r="AA48" s="3" t="s">
        <v>589</v>
      </c>
      <c r="AB48" s="3" t="s">
        <v>679</v>
      </c>
      <c r="AC48" s="3" t="s">
        <v>56</v>
      </c>
      <c r="AD48" s="3" t="s">
        <v>57</v>
      </c>
      <c r="AE48" s="3" t="s">
        <v>99</v>
      </c>
      <c r="AF48" s="3" t="s">
        <v>82</v>
      </c>
      <c r="AG48" s="3" t="s">
        <v>83</v>
      </c>
      <c r="AH48" s="3" t="s">
        <v>61</v>
      </c>
      <c r="AI48" s="3"/>
      <c r="AJ48" s="3" t="s">
        <v>118</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V30" r:id="rId29" xr:uid="{00000000-0004-0000-0000-00001C000000}"/>
    <hyperlink ref="V31" r:id="rId30" xr:uid="{00000000-0004-0000-0000-00001D000000}"/>
    <hyperlink ref="V32" r:id="rId31" xr:uid="{00000000-0004-0000-0000-00001E000000}"/>
    <hyperlink ref="V33" r:id="rId32" xr:uid="{00000000-0004-0000-0000-00001F000000}"/>
    <hyperlink ref="V34" r:id="rId33" xr:uid="{00000000-0004-0000-0000-000020000000}"/>
    <hyperlink ref="V35" r:id="rId34" xr:uid="{00000000-0004-0000-0000-000021000000}"/>
    <hyperlink ref="V36" r:id="rId35" xr:uid="{00000000-0004-0000-0000-000022000000}"/>
    <hyperlink ref="V37" r:id="rId36" xr:uid="{00000000-0004-0000-0000-000023000000}"/>
    <hyperlink ref="V38" r:id="rId37" xr:uid="{00000000-0004-0000-0000-000024000000}"/>
    <hyperlink ref="V39" r:id="rId38" xr:uid="{00000000-0004-0000-0000-000025000000}"/>
    <hyperlink ref="V40" r:id="rId39" xr:uid="{00000000-0004-0000-0000-000026000000}"/>
    <hyperlink ref="V41" r:id="rId40" xr:uid="{00000000-0004-0000-0000-000027000000}"/>
    <hyperlink ref="V42" r:id="rId41" xr:uid="{00000000-0004-0000-0000-000028000000}"/>
    <hyperlink ref="V43" r:id="rId42" xr:uid="{00000000-0004-0000-0000-000029000000}"/>
    <hyperlink ref="V44" r:id="rId43" xr:uid="{00000000-0004-0000-0000-00002A000000}"/>
    <hyperlink ref="V45" r:id="rId44" xr:uid="{00000000-0004-0000-0000-00002B000000}"/>
    <hyperlink ref="V46" r:id="rId45" xr:uid="{00000000-0004-0000-0000-00002C000000}"/>
    <hyperlink ref="V47" r:id="rId46" xr:uid="{00000000-0004-0000-0000-00002D000000}"/>
    <hyperlink ref="V48" r:id="rId47" xr:uid="{00000000-0004-0000-0000-00002E000000}"/>
  </hyperlinks>
  <pageMargins left="0.75" right="0.75" top="1" bottom="1" header="0.5" footer="0.5"/>
  <pageSetup orientation="portrait"/>
  <headerFooter alignWithMargins="0"/>
  <tableParts count="1">
    <tablePart r:id="rId4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tabSelected="1" topLeftCell="A9" workbookViewId="0">
      <selection activeCell="H18" sqref="H18"/>
    </sheetView>
  </sheetViews>
  <sheetFormatPr defaultRowHeight="12.6"/>
  <cols>
    <col min="1" max="1" width="19.28515625" customWidth="1"/>
    <col min="2" max="4" width="26.28515625" customWidth="1"/>
    <col min="5" max="5" width="42.85546875" customWidth="1"/>
    <col min="7" max="7" width="31.28515625" customWidth="1"/>
    <col min="8" max="8" width="26.85546875" customWidth="1"/>
  </cols>
  <sheetData>
    <row r="1" spans="1:8" ht="17.100000000000001">
      <c r="A1" s="8" t="s">
        <v>1</v>
      </c>
      <c r="B1" s="8" t="s">
        <v>2</v>
      </c>
      <c r="C1" s="8" t="s">
        <v>680</v>
      </c>
      <c r="D1" s="8" t="s">
        <v>681</v>
      </c>
      <c r="E1" s="8" t="s">
        <v>3</v>
      </c>
    </row>
    <row r="2" spans="1:8" ht="15.75">
      <c r="A2" s="6" t="s">
        <v>247</v>
      </c>
      <c r="B2" s="6" t="s">
        <v>248</v>
      </c>
      <c r="C2" s="6" t="s">
        <v>682</v>
      </c>
      <c r="D2" s="6"/>
      <c r="E2" s="6" t="s">
        <v>249</v>
      </c>
    </row>
    <row r="3" spans="1:8" ht="15.75">
      <c r="A3" s="6" t="s">
        <v>271</v>
      </c>
      <c r="B3" s="6" t="s">
        <v>272</v>
      </c>
      <c r="C3" s="6" t="s">
        <v>682</v>
      </c>
      <c r="D3" s="6"/>
      <c r="E3" s="6" t="s">
        <v>273</v>
      </c>
    </row>
    <row r="4" spans="1:8" ht="15.75">
      <c r="A4" s="6" t="s">
        <v>384</v>
      </c>
      <c r="B4" s="6" t="s">
        <v>385</v>
      </c>
      <c r="C4" s="6" t="s">
        <v>682</v>
      </c>
      <c r="D4" s="6" t="s">
        <v>683</v>
      </c>
      <c r="E4" s="6" t="s">
        <v>386</v>
      </c>
    </row>
    <row r="5" spans="1:8" ht="15.75">
      <c r="A5" s="3" t="s">
        <v>449</v>
      </c>
      <c r="B5" s="3" t="s">
        <v>450</v>
      </c>
      <c r="C5" s="3" t="s">
        <v>682</v>
      </c>
      <c r="D5" s="3"/>
      <c r="E5" s="3" t="s">
        <v>451</v>
      </c>
    </row>
    <row r="6" spans="1:8" ht="15.75">
      <c r="A6" s="3" t="s">
        <v>319</v>
      </c>
      <c r="B6" s="3" t="s">
        <v>304</v>
      </c>
      <c r="C6" s="3" t="s">
        <v>684</v>
      </c>
      <c r="D6" s="3" t="s">
        <v>685</v>
      </c>
      <c r="E6" s="3" t="s">
        <v>320</v>
      </c>
      <c r="G6" s="17" t="s">
        <v>686</v>
      </c>
      <c r="H6" s="18" t="s">
        <v>687</v>
      </c>
    </row>
    <row r="7" spans="1:8" ht="15.75">
      <c r="A7" s="6" t="s">
        <v>335</v>
      </c>
      <c r="B7" s="6" t="s">
        <v>336</v>
      </c>
      <c r="C7" s="6" t="s">
        <v>684</v>
      </c>
      <c r="D7" s="6" t="s">
        <v>688</v>
      </c>
      <c r="E7" s="6" t="s">
        <v>337</v>
      </c>
      <c r="G7" s="12" t="s">
        <v>689</v>
      </c>
      <c r="H7" s="11" t="s">
        <v>690</v>
      </c>
    </row>
    <row r="8" spans="1:8" ht="15.75">
      <c r="A8" s="6" t="s">
        <v>461</v>
      </c>
      <c r="B8" s="6" t="s">
        <v>462</v>
      </c>
      <c r="C8" s="6" t="s">
        <v>684</v>
      </c>
      <c r="D8" s="6"/>
      <c r="E8" s="6" t="s">
        <v>463</v>
      </c>
      <c r="G8" s="12" t="s">
        <v>691</v>
      </c>
      <c r="H8" s="13"/>
    </row>
    <row r="9" spans="1:8" ht="15.75">
      <c r="A9" s="3" t="s">
        <v>119</v>
      </c>
      <c r="B9" s="3" t="s">
        <v>120</v>
      </c>
      <c r="C9" s="3" t="s">
        <v>692</v>
      </c>
      <c r="D9" s="3" t="s">
        <v>693</v>
      </c>
      <c r="E9" s="3" t="s">
        <v>121</v>
      </c>
      <c r="G9" s="10" t="s">
        <v>694</v>
      </c>
      <c r="H9" s="11" t="s">
        <v>669</v>
      </c>
    </row>
    <row r="10" spans="1:8" ht="15.75">
      <c r="A10" s="6" t="s">
        <v>139</v>
      </c>
      <c r="B10" s="6" t="s">
        <v>140</v>
      </c>
      <c r="C10" s="6" t="s">
        <v>692</v>
      </c>
      <c r="D10" s="6" t="s">
        <v>695</v>
      </c>
      <c r="E10" s="6" t="s">
        <v>141</v>
      </c>
      <c r="G10" s="10" t="s">
        <v>696</v>
      </c>
      <c r="H10" s="11" t="s">
        <v>697</v>
      </c>
    </row>
    <row r="11" spans="1:8" ht="15.75">
      <c r="A11" s="3" t="s">
        <v>210</v>
      </c>
      <c r="B11" s="3" t="s">
        <v>211</v>
      </c>
      <c r="C11" s="3" t="s">
        <v>692</v>
      </c>
      <c r="D11" s="3" t="s">
        <v>698</v>
      </c>
      <c r="E11" s="3" t="s">
        <v>212</v>
      </c>
      <c r="G11" s="10" t="s">
        <v>699</v>
      </c>
      <c r="H11" s="11" t="s">
        <v>167</v>
      </c>
    </row>
    <row r="12" spans="1:8" ht="15.75">
      <c r="A12" s="3" t="s">
        <v>258</v>
      </c>
      <c r="B12" s="3" t="s">
        <v>259</v>
      </c>
      <c r="C12" s="3" t="s">
        <v>692</v>
      </c>
      <c r="D12" s="3" t="s">
        <v>700</v>
      </c>
      <c r="E12" s="3" t="s">
        <v>260</v>
      </c>
      <c r="G12" s="12" t="s">
        <v>701</v>
      </c>
      <c r="H12" s="13" t="s">
        <v>181</v>
      </c>
    </row>
    <row r="13" spans="1:8" ht="15.75">
      <c r="A13" s="3" t="s">
        <v>285</v>
      </c>
      <c r="B13" s="3" t="s">
        <v>286</v>
      </c>
      <c r="C13" s="3" t="s">
        <v>692</v>
      </c>
      <c r="D13" s="3" t="s">
        <v>702</v>
      </c>
      <c r="E13" s="3" t="s">
        <v>287</v>
      </c>
      <c r="G13" s="10" t="s">
        <v>703</v>
      </c>
      <c r="H13" s="11" t="s">
        <v>704</v>
      </c>
    </row>
    <row r="14" spans="1:8" ht="15.75">
      <c r="A14" s="6" t="s">
        <v>36</v>
      </c>
      <c r="B14" s="6" t="s">
        <v>336</v>
      </c>
      <c r="C14" s="6" t="s">
        <v>692</v>
      </c>
      <c r="D14" s="6" t="s">
        <v>705</v>
      </c>
      <c r="E14" s="6" t="s">
        <v>361</v>
      </c>
      <c r="G14" s="12" t="s">
        <v>706</v>
      </c>
      <c r="H14" s="11" t="s">
        <v>707</v>
      </c>
    </row>
    <row r="15" spans="1:8" ht="15.75">
      <c r="A15" s="3" t="s">
        <v>476</v>
      </c>
      <c r="B15" s="3" t="s">
        <v>477</v>
      </c>
      <c r="C15" s="3" t="s">
        <v>692</v>
      </c>
      <c r="D15" s="3" t="s">
        <v>708</v>
      </c>
      <c r="E15" s="3" t="s">
        <v>478</v>
      </c>
      <c r="G15" s="12" t="s">
        <v>709</v>
      </c>
      <c r="H15" s="11" t="s">
        <v>219</v>
      </c>
    </row>
    <row r="16" spans="1:8" ht="15.75">
      <c r="A16" s="3" t="s">
        <v>521</v>
      </c>
      <c r="B16" s="3" t="s">
        <v>522</v>
      </c>
      <c r="C16" s="3" t="s">
        <v>692</v>
      </c>
      <c r="D16" s="3" t="s">
        <v>710</v>
      </c>
      <c r="E16" s="3" t="s">
        <v>523</v>
      </c>
      <c r="G16" s="10" t="s">
        <v>711</v>
      </c>
      <c r="H16" s="13" t="s">
        <v>210</v>
      </c>
    </row>
    <row r="17" spans="1:8" ht="15.75">
      <c r="A17" s="3" t="s">
        <v>550</v>
      </c>
      <c r="B17" s="3" t="s">
        <v>551</v>
      </c>
      <c r="C17" s="3" t="s">
        <v>692</v>
      </c>
      <c r="D17" s="3" t="s">
        <v>712</v>
      </c>
      <c r="E17" s="3" t="s">
        <v>552</v>
      </c>
      <c r="G17" s="12" t="s">
        <v>713</v>
      </c>
      <c r="H17" s="14"/>
    </row>
    <row r="18" spans="1:8" ht="15.75">
      <c r="A18" s="3" t="s">
        <v>577</v>
      </c>
      <c r="B18" s="3" t="s">
        <v>564</v>
      </c>
      <c r="C18" s="3" t="s">
        <v>692</v>
      </c>
      <c r="D18" s="3"/>
      <c r="E18" s="3" t="s">
        <v>578</v>
      </c>
      <c r="G18" s="12" t="s">
        <v>714</v>
      </c>
      <c r="H18" s="14"/>
    </row>
    <row r="19" spans="1:8" ht="15.75">
      <c r="A19" s="3" t="s">
        <v>604</v>
      </c>
      <c r="B19" s="3" t="s">
        <v>605</v>
      </c>
      <c r="C19" s="3" t="s">
        <v>692</v>
      </c>
      <c r="D19" s="3" t="s">
        <v>715</v>
      </c>
      <c r="E19" s="3" t="s">
        <v>606</v>
      </c>
      <c r="G19" t="s">
        <v>716</v>
      </c>
      <c r="H19" s="14"/>
    </row>
    <row r="20" spans="1:8" ht="15.75">
      <c r="A20" s="6" t="s">
        <v>614</v>
      </c>
      <c r="B20" s="6" t="s">
        <v>615</v>
      </c>
      <c r="C20" s="6" t="s">
        <v>692</v>
      </c>
      <c r="D20" s="3" t="s">
        <v>717</v>
      </c>
      <c r="E20" s="6" t="s">
        <v>616</v>
      </c>
      <c r="G20" s="12" t="s">
        <v>718</v>
      </c>
      <c r="H20" s="14"/>
    </row>
    <row r="21" spans="1:8" ht="15.75">
      <c r="A21" s="3" t="s">
        <v>624</v>
      </c>
      <c r="B21" s="3" t="s">
        <v>625</v>
      </c>
      <c r="C21" s="3" t="s">
        <v>692</v>
      </c>
      <c r="D21" s="6" t="s">
        <v>719</v>
      </c>
      <c r="E21" s="3" t="s">
        <v>626</v>
      </c>
      <c r="G21" s="15" t="s">
        <v>720</v>
      </c>
      <c r="H21" s="16"/>
    </row>
    <row r="22" spans="1:8" ht="15.75">
      <c r="A22" s="6" t="s">
        <v>634</v>
      </c>
      <c r="B22" s="6" t="s">
        <v>635</v>
      </c>
      <c r="C22" s="6" t="s">
        <v>692</v>
      </c>
      <c r="D22" s="6" t="s">
        <v>721</v>
      </c>
      <c r="E22" s="6" t="s">
        <v>636</v>
      </c>
    </row>
    <row r="23" spans="1:8" ht="15.75">
      <c r="A23" s="3" t="s">
        <v>644</v>
      </c>
      <c r="B23" s="3" t="s">
        <v>645</v>
      </c>
      <c r="C23" s="3" t="s">
        <v>692</v>
      </c>
      <c r="D23" s="3" t="s">
        <v>722</v>
      </c>
      <c r="E23" s="3" t="s">
        <v>646</v>
      </c>
    </row>
    <row r="24" spans="1:8" ht="15.75">
      <c r="A24" s="6" t="s">
        <v>437</v>
      </c>
      <c r="B24" s="6" t="s">
        <v>438</v>
      </c>
      <c r="C24" s="6" t="s">
        <v>723</v>
      </c>
      <c r="D24" s="6" t="s">
        <v>695</v>
      </c>
      <c r="E24" s="6" t="s">
        <v>439</v>
      </c>
    </row>
    <row r="25" spans="1:8" ht="15.75">
      <c r="A25" s="3" t="s">
        <v>36</v>
      </c>
      <c r="B25" s="3" t="s">
        <v>37</v>
      </c>
      <c r="C25" s="3" t="s">
        <v>724</v>
      </c>
      <c r="D25" s="3" t="s">
        <v>725</v>
      </c>
      <c r="E25" s="3" t="s">
        <v>38</v>
      </c>
    </row>
    <row r="26" spans="1:8" ht="15.75">
      <c r="A26" s="6" t="s">
        <v>167</v>
      </c>
      <c r="B26" s="6" t="s">
        <v>168</v>
      </c>
      <c r="C26" s="6" t="s">
        <v>724</v>
      </c>
      <c r="D26" s="6"/>
      <c r="E26" s="6" t="s">
        <v>169</v>
      </c>
    </row>
    <row r="27" spans="1:8" ht="15.75">
      <c r="A27" s="3" t="s">
        <v>181</v>
      </c>
      <c r="B27" s="3" t="s">
        <v>182</v>
      </c>
      <c r="C27" s="3" t="s">
        <v>724</v>
      </c>
      <c r="D27" s="3"/>
      <c r="E27" s="3" t="s">
        <v>183</v>
      </c>
    </row>
    <row r="28" spans="1:8" ht="15.75">
      <c r="A28" s="6" t="s">
        <v>196</v>
      </c>
      <c r="B28" s="6" t="s">
        <v>197</v>
      </c>
      <c r="C28" s="6" t="s">
        <v>724</v>
      </c>
      <c r="D28" s="6"/>
      <c r="E28" s="6" t="s">
        <v>198</v>
      </c>
    </row>
    <row r="29" spans="1:8" ht="15.75">
      <c r="A29" s="3" t="s">
        <v>235</v>
      </c>
      <c r="B29" s="3" t="s">
        <v>236</v>
      </c>
      <c r="C29" s="3" t="s">
        <v>724</v>
      </c>
      <c r="D29" s="3" t="s">
        <v>726</v>
      </c>
      <c r="E29" s="3" t="s">
        <v>237</v>
      </c>
    </row>
    <row r="30" spans="1:8" ht="15.75">
      <c r="A30" s="6" t="s">
        <v>536</v>
      </c>
      <c r="B30" s="6" t="s">
        <v>537</v>
      </c>
      <c r="C30" s="6" t="s">
        <v>724</v>
      </c>
      <c r="D30" s="6" t="s">
        <v>727</v>
      </c>
      <c r="E30" s="6" t="s">
        <v>538</v>
      </c>
    </row>
    <row r="31" spans="1:8" ht="15.75">
      <c r="A31" s="6" t="s">
        <v>100</v>
      </c>
      <c r="B31" s="6" t="s">
        <v>101</v>
      </c>
      <c r="C31" s="6" t="s">
        <v>728</v>
      </c>
      <c r="D31" s="6" t="s">
        <v>729</v>
      </c>
      <c r="E31" s="6" t="s">
        <v>102</v>
      </c>
    </row>
    <row r="32" spans="1:8" ht="15.75">
      <c r="A32" s="3" t="s">
        <v>372</v>
      </c>
      <c r="B32" s="3" t="s">
        <v>336</v>
      </c>
      <c r="C32" s="3" t="s">
        <v>728</v>
      </c>
      <c r="D32" s="3" t="s">
        <v>730</v>
      </c>
      <c r="E32" s="3" t="s">
        <v>373</v>
      </c>
    </row>
    <row r="33" spans="1:5" ht="15.75">
      <c r="A33" s="6" t="s">
        <v>62</v>
      </c>
      <c r="B33" s="6" t="s">
        <v>63</v>
      </c>
      <c r="C33" s="6" t="s">
        <v>728</v>
      </c>
      <c r="D33" s="6" t="s">
        <v>731</v>
      </c>
      <c r="E33" s="6" t="s">
        <v>64</v>
      </c>
    </row>
    <row r="34" spans="1:5" ht="15.75">
      <c r="A34" s="3" t="s">
        <v>84</v>
      </c>
      <c r="B34" s="3" t="s">
        <v>85</v>
      </c>
      <c r="C34" s="3" t="s">
        <v>728</v>
      </c>
      <c r="D34" s="3" t="s">
        <v>732</v>
      </c>
      <c r="E34" s="3" t="s">
        <v>86</v>
      </c>
    </row>
    <row r="35" spans="1:5" ht="15.75">
      <c r="A35" s="3" t="s">
        <v>153</v>
      </c>
      <c r="B35" s="3" t="s">
        <v>154</v>
      </c>
      <c r="C35" s="3" t="s">
        <v>728</v>
      </c>
      <c r="D35" s="3" t="s">
        <v>733</v>
      </c>
      <c r="E35" s="3" t="s">
        <v>155</v>
      </c>
    </row>
    <row r="36" spans="1:5" ht="15.75">
      <c r="A36" s="6" t="s">
        <v>219</v>
      </c>
      <c r="B36" s="6" t="s">
        <v>220</v>
      </c>
      <c r="C36" s="6" t="s">
        <v>728</v>
      </c>
      <c r="D36" s="9" t="s">
        <v>734</v>
      </c>
      <c r="E36" s="6" t="s">
        <v>221</v>
      </c>
    </row>
    <row r="37" spans="1:5" ht="15.75">
      <c r="A37" s="6" t="s">
        <v>303</v>
      </c>
      <c r="B37" s="6" t="s">
        <v>304</v>
      </c>
      <c r="C37" s="6" t="s">
        <v>728</v>
      </c>
      <c r="D37" s="6" t="s">
        <v>735</v>
      </c>
      <c r="E37" s="6" t="s">
        <v>305</v>
      </c>
    </row>
    <row r="38" spans="1:5" ht="15.75">
      <c r="A38" s="3" t="s">
        <v>74</v>
      </c>
      <c r="B38" s="3" t="s">
        <v>336</v>
      </c>
      <c r="C38" s="3" t="s">
        <v>728</v>
      </c>
      <c r="D38" s="3" t="s">
        <v>736</v>
      </c>
      <c r="E38" s="3" t="s">
        <v>349</v>
      </c>
    </row>
    <row r="39" spans="1:5" ht="15.75">
      <c r="A39" s="3" t="s">
        <v>395</v>
      </c>
      <c r="B39" s="3" t="s">
        <v>396</v>
      </c>
      <c r="C39" s="3" t="s">
        <v>728</v>
      </c>
      <c r="D39" s="3" t="s">
        <v>737</v>
      </c>
      <c r="E39" s="3" t="s">
        <v>397</v>
      </c>
    </row>
    <row r="40" spans="1:5" ht="15.75">
      <c r="A40" s="6" t="s">
        <v>411</v>
      </c>
      <c r="B40" s="6" t="s">
        <v>412</v>
      </c>
      <c r="C40" s="6" t="s">
        <v>728</v>
      </c>
      <c r="D40" s="6" t="s">
        <v>738</v>
      </c>
      <c r="E40" s="6" t="s">
        <v>413</v>
      </c>
    </row>
    <row r="41" spans="1:5" ht="15.75">
      <c r="A41" s="3" t="s">
        <v>424</v>
      </c>
      <c r="B41" s="3" t="s">
        <v>425</v>
      </c>
      <c r="C41" s="3" t="s">
        <v>728</v>
      </c>
      <c r="D41" s="3" t="s">
        <v>735</v>
      </c>
      <c r="E41" s="3" t="s">
        <v>426</v>
      </c>
    </row>
    <row r="42" spans="1:5" ht="15.75">
      <c r="A42" s="6" t="s">
        <v>488</v>
      </c>
      <c r="B42" s="6" t="s">
        <v>489</v>
      </c>
      <c r="C42" s="6" t="s">
        <v>728</v>
      </c>
      <c r="D42" s="6" t="s">
        <v>739</v>
      </c>
      <c r="E42" s="6" t="s">
        <v>490</v>
      </c>
    </row>
    <row r="43" spans="1:5" ht="15.75">
      <c r="A43" s="6" t="s">
        <v>196</v>
      </c>
      <c r="B43" s="6" t="s">
        <v>511</v>
      </c>
      <c r="C43" s="6" t="s">
        <v>728</v>
      </c>
      <c r="D43" s="6" t="s">
        <v>739</v>
      </c>
      <c r="E43" s="6" t="s">
        <v>512</v>
      </c>
    </row>
    <row r="44" spans="1:5" ht="15.75">
      <c r="A44" s="6" t="s">
        <v>563</v>
      </c>
      <c r="B44" s="6" t="s">
        <v>564</v>
      </c>
      <c r="C44" s="6" t="s">
        <v>728</v>
      </c>
      <c r="D44" s="6" t="s">
        <v>740</v>
      </c>
      <c r="E44" s="19" t="s">
        <v>741</v>
      </c>
    </row>
    <row r="45" spans="1:5" ht="15.75">
      <c r="A45" s="6" t="s">
        <v>591</v>
      </c>
      <c r="B45" s="6" t="s">
        <v>592</v>
      </c>
      <c r="C45" s="6" t="s">
        <v>728</v>
      </c>
      <c r="D45" s="6" t="s">
        <v>742</v>
      </c>
      <c r="E45" s="6" t="s">
        <v>593</v>
      </c>
    </row>
    <row r="46" spans="1:5" ht="15.75">
      <c r="A46" s="6" t="s">
        <v>659</v>
      </c>
      <c r="B46" s="6" t="s">
        <v>660</v>
      </c>
      <c r="C46" s="6" t="s">
        <v>728</v>
      </c>
      <c r="D46" s="6" t="s">
        <v>743</v>
      </c>
      <c r="E46" s="6" t="s">
        <v>661</v>
      </c>
    </row>
    <row r="47" spans="1:5" ht="15.75">
      <c r="A47" s="3" t="s">
        <v>669</v>
      </c>
      <c r="B47" s="3" t="s">
        <v>670</v>
      </c>
      <c r="C47" s="3" t="s">
        <v>728</v>
      </c>
      <c r="D47" s="3" t="s">
        <v>744</v>
      </c>
      <c r="E47" s="3" t="s">
        <v>671</v>
      </c>
    </row>
  </sheetData>
  <hyperlinks>
    <hyperlink ref="E44" r:id="rId1" tooltip="mailto:ts.GAE.retired@gmail.com" display="mailto:ts.GAE.retired@gmail.com" xr:uid="{00000000-0004-0000-0100-000000000000}"/>
  </hyperlinks>
  <pageMargins left="0.7" right="0.7" top="0.75" bottom="0.75" header="0.3" footer="0.3"/>
  <pageSetup orientation="portrait" horizontalDpi="1200" verticalDpi="1200"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AA6AB3-A389-4142-B0D6-27911A9E931E}"/>
</file>

<file path=customXml/itemProps2.xml><?xml version="1.0" encoding="utf-8"?>
<ds:datastoreItem xmlns:ds="http://schemas.openxmlformats.org/officeDocument/2006/customXml" ds:itemID="{A783D1D9-ED3D-42DF-A8CC-6B6CC4008223}"/>
</file>

<file path=customXml/itemProps3.xml><?xml version="1.0" encoding="utf-8"?>
<ds:datastoreItem xmlns:ds="http://schemas.openxmlformats.org/officeDocument/2006/customXml" ds:itemID="{4C234569-EAAD-46BA-B234-EE55516A85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2025-06-04T17:26:26Z</dcterms:created>
  <dcterms:modified xsi:type="dcterms:W3CDTF">2025-06-21T18:35:31Z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