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mc:AlternateContent xmlns:mc="http://schemas.openxmlformats.org/markup-compatibility/2006">
    <mc:Choice Requires="x15">
      <x15ac:absPath xmlns:x15ac="http://schemas.microsoft.com/office/spreadsheetml/2010/11/ac" url="https://neahq-my.sharepoint.com/personal/kmedina_nea_org/Documents/C4O/UniServ/Campaign Lab/2025-26 Campaign Lab/CL - 25-26/Train CL - 25-26/OK - 3.26 Single/"/>
    </mc:Choice>
  </mc:AlternateContent>
  <xr:revisionPtr revIDLastSave="14" documentId="8_{0F586237-764D-45E6-8A1C-2E9F737ECC00}" xr6:coauthVersionLast="47" xr6:coauthVersionMax="47" xr10:uidLastSave="{01C49D65-0679-42EC-9AC9-434E87F768DD}"/>
  <bookViews>
    <workbookView xWindow="-110" yWindow="-110" windowWidth="22780" windowHeight="14540" xr2:uid="{00000000-000D-0000-FFFF-FFFF00000000}"/>
  </bookViews>
  <sheets>
    <sheet name="Registrants - OK March 2.26 CL"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 i="2" l="1"/>
  <c r="AL39" i="2"/>
  <c r="J39" i="2"/>
  <c r="I39" i="2"/>
  <c r="A39" i="2"/>
  <c r="AL29" i="2"/>
  <c r="J29" i="2"/>
  <c r="I29" i="2"/>
  <c r="A29" i="2"/>
  <c r="AL37" i="2"/>
  <c r="J37" i="2"/>
  <c r="I37" i="2"/>
  <c r="A37" i="2"/>
  <c r="AL26" i="2"/>
  <c r="J26" i="2"/>
  <c r="I26" i="2"/>
  <c r="A26" i="2"/>
  <c r="AL13" i="2"/>
  <c r="J13" i="2"/>
  <c r="I13" i="2"/>
  <c r="A13" i="2"/>
  <c r="AL24" i="2"/>
  <c r="J24" i="2"/>
  <c r="I24" i="2"/>
  <c r="A24" i="2"/>
  <c r="AL21" i="2"/>
  <c r="J21" i="2"/>
  <c r="I21" i="2"/>
  <c r="A21" i="2"/>
  <c r="AL11" i="2"/>
  <c r="J11" i="2"/>
  <c r="I11" i="2"/>
  <c r="A11" i="2"/>
  <c r="AL4" i="2"/>
  <c r="J4" i="2"/>
  <c r="I4" i="2"/>
  <c r="A4" i="2"/>
  <c r="AL38" i="2"/>
  <c r="J38" i="2"/>
  <c r="I38" i="2"/>
  <c r="A38" i="2"/>
  <c r="AL15" i="2"/>
  <c r="J15" i="2"/>
  <c r="I15" i="2"/>
  <c r="A15" i="2"/>
  <c r="AL20" i="2"/>
  <c r="J20" i="2"/>
  <c r="I20" i="2"/>
  <c r="A20" i="2"/>
  <c r="AL25" i="2"/>
  <c r="J25" i="2"/>
  <c r="I25" i="2"/>
  <c r="A25" i="2"/>
  <c r="AL33" i="2"/>
  <c r="J33" i="2"/>
  <c r="I33" i="2"/>
  <c r="A33" i="2"/>
  <c r="AL10" i="2"/>
  <c r="J10" i="2"/>
  <c r="I10" i="2"/>
  <c r="A10" i="2"/>
  <c r="AL28" i="2"/>
  <c r="J28" i="2"/>
  <c r="I28" i="2"/>
  <c r="A28" i="2"/>
  <c r="AL18" i="2"/>
  <c r="J18" i="2"/>
  <c r="I18" i="2"/>
  <c r="A18" i="2"/>
  <c r="AL44" i="2"/>
  <c r="J44" i="2"/>
  <c r="I44" i="2"/>
  <c r="A44" i="2"/>
  <c r="AL22" i="2"/>
  <c r="J22" i="2"/>
  <c r="I22" i="2"/>
  <c r="A22" i="2"/>
  <c r="AL34" i="2"/>
  <c r="J34" i="2"/>
  <c r="I34" i="2"/>
  <c r="A34" i="2"/>
  <c r="AL2" i="2"/>
  <c r="J2" i="2"/>
  <c r="I2" i="2"/>
  <c r="A2" i="2"/>
  <c r="AL7" i="2"/>
  <c r="J7" i="2"/>
  <c r="I7" i="2"/>
  <c r="A7" i="2"/>
  <c r="AL14" i="2"/>
  <c r="J14" i="2"/>
  <c r="I14" i="2"/>
  <c r="A14" i="2"/>
  <c r="AL6" i="2"/>
  <c r="J6" i="2"/>
  <c r="I6" i="2"/>
  <c r="A6" i="2"/>
  <c r="AL32" i="2"/>
  <c r="J32" i="2"/>
  <c r="I32" i="2"/>
  <c r="A32" i="2"/>
  <c r="AL12" i="2"/>
  <c r="J12" i="2"/>
  <c r="I12" i="2"/>
  <c r="A12" i="2"/>
  <c r="AL9" i="2"/>
  <c r="J9" i="2"/>
  <c r="I9" i="2"/>
  <c r="A9" i="2"/>
  <c r="AL3" i="2"/>
  <c r="J3" i="2"/>
  <c r="I3" i="2"/>
  <c r="A3" i="2"/>
  <c r="AL42" i="2"/>
  <c r="J42" i="2"/>
  <c r="I42" i="2"/>
  <c r="A42" i="2"/>
  <c r="AL43" i="2"/>
  <c r="J43" i="2"/>
  <c r="I43" i="2"/>
  <c r="A43" i="2"/>
  <c r="AL19" i="2"/>
  <c r="J19" i="2"/>
  <c r="I19" i="2"/>
  <c r="A19" i="2"/>
  <c r="AL31" i="2"/>
  <c r="J31" i="2"/>
  <c r="I31" i="2"/>
  <c r="A31" i="2"/>
  <c r="AL8" i="2"/>
  <c r="J8" i="2"/>
  <c r="I8" i="2"/>
  <c r="A8" i="2"/>
  <c r="AL35" i="2"/>
  <c r="J35" i="2"/>
  <c r="I35" i="2"/>
  <c r="A35" i="2"/>
  <c r="AL45" i="2"/>
  <c r="J45" i="2"/>
  <c r="I45" i="2"/>
  <c r="A45" i="2"/>
  <c r="AL23" i="2"/>
  <c r="J23" i="2"/>
  <c r="I23" i="2"/>
  <c r="A23" i="2"/>
  <c r="AL40" i="2"/>
  <c r="J40" i="2"/>
  <c r="I40" i="2"/>
  <c r="A40" i="2"/>
  <c r="AL5" i="2"/>
  <c r="J5" i="2"/>
  <c r="I5" i="2"/>
  <c r="A5" i="2"/>
  <c r="AL41" i="2"/>
  <c r="J41" i="2"/>
  <c r="I41" i="2"/>
  <c r="A41" i="2"/>
  <c r="AL30" i="2"/>
  <c r="J30" i="2"/>
  <c r="I30" i="2"/>
  <c r="A30" i="2"/>
  <c r="AL27" i="2"/>
  <c r="J27" i="2"/>
  <c r="I27" i="2"/>
  <c r="A27" i="2"/>
  <c r="AL36" i="2"/>
  <c r="J36" i="2"/>
  <c r="I36" i="2"/>
  <c r="A36" i="2"/>
  <c r="AL17" i="2"/>
  <c r="J17" i="2"/>
  <c r="I17" i="2"/>
  <c r="A17" i="2"/>
  <c r="AL16" i="2"/>
  <c r="J16" i="2"/>
  <c r="I16" i="2"/>
</calcChain>
</file>

<file path=xl/sharedStrings.xml><?xml version="1.0" encoding="utf-8"?>
<sst xmlns="http://schemas.openxmlformats.org/spreadsheetml/2006/main" count="1188" uniqueCount="600">
  <si>
    <t>Last Registration Date (GMT-05:00) Eastern [US &amp; Canada]</t>
  </si>
  <si>
    <t>First Name</t>
  </si>
  <si>
    <t>Last Name</t>
  </si>
  <si>
    <t>Email Address</t>
  </si>
  <si>
    <t>NEA Affiliate</t>
  </si>
  <si>
    <t>Gender Pronouns - Do Not Use</t>
  </si>
  <si>
    <t>Registration Type</t>
  </si>
  <si>
    <t>Do you need a hotel room?</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</si>
  <si>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</si>
  <si>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</si>
  <si>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</si>
  <si>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</si>
  <si>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</si>
  <si>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</si>
  <si>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</si>
  <si>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</si>
  <si>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</si>
  <si>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</si>
  <si>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</si>
  <si>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</si>
  <si>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</si>
  <si>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</si>
  <si>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</si>
  <si>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</si>
  <si>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</si>
  <si>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State/Province</t>
  </si>
  <si>
    <t>Home State/Province Code</t>
  </si>
  <si>
    <t>Home ZIP/Postal Code</t>
  </si>
  <si>
    <t>What is your Race/Ethnicity?</t>
  </si>
  <si>
    <t>What is your sexual orientation?</t>
  </si>
  <si>
    <t>Please select your gender identity</t>
  </si>
  <si>
    <t>What is your age range?</t>
  </si>
  <si>
    <t>What is your career experience?</t>
  </si>
  <si>
    <t>Invitee Status</t>
  </si>
  <si>
    <t>Do you have dietary preferences?</t>
  </si>
  <si>
    <t>Pursuant to the ADA do you require specific aids?</t>
  </si>
  <si>
    <t>Last Modified By</t>
  </si>
  <si>
    <t>Registration Last Mod. Date (GMT-05:00) Eastern [US &amp; Canada]</t>
  </si>
  <si>
    <t>Fabricio</t>
  </si>
  <si>
    <t>Merced Rodriguez</t>
  </si>
  <si>
    <t>fabricio.rodriguez@gmail.com</t>
  </si>
  <si>
    <t>Maryland State Education Assn</t>
  </si>
  <si>
    <t>He/Him</t>
  </si>
  <si>
    <t>a Facilitators</t>
  </si>
  <si>
    <t>Yes</t>
  </si>
  <si>
    <t>N/A</t>
  </si>
  <si>
    <t>My state is my employer. Reimburse my STATE</t>
  </si>
  <si>
    <t>2157038313</t>
  </si>
  <si>
    <t>Emily Rodriguez</t>
  </si>
  <si>
    <t>215-703-8313</t>
  </si>
  <si>
    <t>Merced Rodriguez, Fabricio</t>
  </si>
  <si>
    <t>422 N St. NW</t>
  </si>
  <si>
    <t>Washington</t>
  </si>
  <si>
    <t>District of Columbia</t>
  </si>
  <si>
    <t>DC</t>
  </si>
  <si>
    <t>20001</t>
  </si>
  <si>
    <t>Native American/Alaska Native</t>
  </si>
  <si>
    <t>Straight/Heterosexual</t>
  </si>
  <si>
    <t>Man</t>
  </si>
  <si>
    <t>46-60</t>
  </si>
  <si>
    <t>Veteran (20-29 years)</t>
  </si>
  <si>
    <t>Accepted</t>
  </si>
  <si>
    <t>Self-Registration</t>
  </si>
  <si>
    <t>Zac</t>
  </si>
  <si>
    <t>Johnson</t>
  </si>
  <si>
    <t>zjohnson@coloradoea.org</t>
  </si>
  <si>
    <t>Colorado Education Association</t>
  </si>
  <si>
    <t>My local or UniServ Council is my employer. Reimburse my LOCAL or UNISERV COUNCIL</t>
  </si>
  <si>
    <t>Front Range UniServ Unit</t>
  </si>
  <si>
    <t>Patrice Zeqkiel</t>
  </si>
  <si>
    <t>prust@coloradoea.org</t>
  </si>
  <si>
    <t>Northern Colorado UniServ Unit</t>
  </si>
  <si>
    <t>7203053147</t>
  </si>
  <si>
    <t>Berkeley Brown</t>
  </si>
  <si>
    <t>904-415-9819</t>
  </si>
  <si>
    <t>Johnson, Zac</t>
  </si>
  <si>
    <t>4551 Bryant St</t>
  </si>
  <si>
    <t>Denver</t>
  </si>
  <si>
    <t>Colorado</t>
  </si>
  <si>
    <t>CO</t>
  </si>
  <si>
    <t>80211</t>
  </si>
  <si>
    <t>White</t>
  </si>
  <si>
    <t>36-45</t>
  </si>
  <si>
    <t>Mid career (6-10 years)</t>
  </si>
  <si>
    <t>Bekah</t>
  </si>
  <si>
    <t>Saxon</t>
  </si>
  <si>
    <t>bekahs@cea.org</t>
  </si>
  <si>
    <t>Connecticut Education Association</t>
  </si>
  <si>
    <t>She/Her</t>
  </si>
  <si>
    <t>vegetarian</t>
  </si>
  <si>
    <t>4344094231</t>
  </si>
  <si>
    <t>Charlene Green</t>
  </si>
  <si>
    <t>434-409-8656</t>
  </si>
  <si>
    <t>Saxon, Bekah</t>
  </si>
  <si>
    <t>995 Elm St</t>
  </si>
  <si>
    <t>New Haven</t>
  </si>
  <si>
    <t>Connecticut</t>
  </si>
  <si>
    <t>CT</t>
  </si>
  <si>
    <t>06511</t>
  </si>
  <si>
    <t>Queer</t>
  </si>
  <si>
    <t>Woman</t>
  </si>
  <si>
    <t>Veteran (11-19 years)</t>
  </si>
  <si>
    <t>Melissa</t>
  </si>
  <si>
    <t>Dan</t>
  </si>
  <si>
    <t>melissa.dan@floridaea.org</t>
  </si>
  <si>
    <t>Florida Education Association</t>
  </si>
  <si>
    <t>Palm Beach County Classroom Teachers Association</t>
  </si>
  <si>
    <t>Randal Oddi</t>
  </si>
  <si>
    <t>Randal.Oddi@floridaea.org</t>
  </si>
  <si>
    <t>PALM BEACH COUNTY CLASSROOM TEACHERS ASSOCIATION</t>
  </si>
  <si>
    <t>5618013373</t>
  </si>
  <si>
    <t>Jenefir Dan</t>
  </si>
  <si>
    <t>561-370-8333</t>
  </si>
  <si>
    <t>Dan, Melissa</t>
  </si>
  <si>
    <t>1202 Avondale Lane</t>
  </si>
  <si>
    <t>West Palm Beach</t>
  </si>
  <si>
    <t>Florida</t>
  </si>
  <si>
    <t>FL</t>
  </si>
  <si>
    <t>33409</t>
  </si>
  <si>
    <t>Asian and Pacific Islander</t>
  </si>
  <si>
    <t>Kristin</t>
  </si>
  <si>
    <t>Lytie</t>
  </si>
  <si>
    <t>Lytiek@weac.org</t>
  </si>
  <si>
    <t>Wisconsin Education Assn Council</t>
  </si>
  <si>
    <t>9203603530</t>
  </si>
  <si>
    <t>Ric Chciuk</t>
  </si>
  <si>
    <t>773-307-2333</t>
  </si>
  <si>
    <t>Lytie, Kristin</t>
  </si>
  <si>
    <t>2694 Willow Grove Lane</t>
  </si>
  <si>
    <t>GREEN BAY</t>
  </si>
  <si>
    <t>Wisconsin</t>
  </si>
  <si>
    <t>WI</t>
  </si>
  <si>
    <t>54311</t>
  </si>
  <si>
    <t>Karla</t>
  </si>
  <si>
    <t>Medina</t>
  </si>
  <si>
    <t>KMEDINA@NEA.ORG</t>
  </si>
  <si>
    <t>National Education Association</t>
  </si>
  <si>
    <t>NEA</t>
  </si>
  <si>
    <t>7712197785</t>
  </si>
  <si>
    <t>Karla Medina</t>
  </si>
  <si>
    <t>771-219-7785</t>
  </si>
  <si>
    <t>Medina, Karla</t>
  </si>
  <si>
    <t>1201 16th Street NW, Suite 310</t>
  </si>
  <si>
    <t>20036</t>
  </si>
  <si>
    <t>Black or African American</t>
  </si>
  <si>
    <t>Veteran (30-39 years)</t>
  </si>
  <si>
    <t>Not Applicable</t>
  </si>
  <si>
    <t>Carolyn</t>
  </si>
  <si>
    <t>Gleason</t>
  </si>
  <si>
    <t>cgleason@nea.org</t>
  </si>
  <si>
    <t>Vegeterian food</t>
  </si>
  <si>
    <t>917-658-1493</t>
  </si>
  <si>
    <t>Alan Cage</t>
  </si>
  <si>
    <t>718-913-9113</t>
  </si>
  <si>
    <t>Gleason, Carolyn</t>
  </si>
  <si>
    <t>1818 Newkirk Ave #5C</t>
  </si>
  <si>
    <t>Brooklyn</t>
  </si>
  <si>
    <t>NY</t>
  </si>
  <si>
    <t>11226</t>
  </si>
  <si>
    <t>Non-Binary</t>
  </si>
  <si>
    <t>Matthew</t>
  </si>
  <si>
    <t>Kruse</t>
  </si>
  <si>
    <t>matt.kruse@arizonaea.org</t>
  </si>
  <si>
    <t>Arizona Education Association</t>
  </si>
  <si>
    <t>Affiliate State Staff</t>
  </si>
  <si>
    <t>928-699-0109</t>
  </si>
  <si>
    <t>Janice Whitmer-Kruse</t>
  </si>
  <si>
    <t>307-630-2638</t>
  </si>
  <si>
    <t>Kruse, Matthew</t>
  </si>
  <si>
    <t>16631 N. 56th St. Apt. 1063</t>
  </si>
  <si>
    <t>Scottsdale</t>
  </si>
  <si>
    <t>Arizona</t>
  </si>
  <si>
    <t>85254</t>
  </si>
  <si>
    <t>61+</t>
  </si>
  <si>
    <t>Chris</t>
  </si>
  <si>
    <t>Pearson</t>
  </si>
  <si>
    <t>cpearson@aeanea.org</t>
  </si>
  <si>
    <t>Arkansas Education Association</t>
  </si>
  <si>
    <t>I am allergic to cinnamon and jalapeno.</t>
  </si>
  <si>
    <t>8703911892</t>
  </si>
  <si>
    <t>Ashley Pearson Khan</t>
  </si>
  <si>
    <t>647-507-5426</t>
  </si>
  <si>
    <t>Pearson, Chris</t>
  </si>
  <si>
    <t>PO Box 8433</t>
  </si>
  <si>
    <t>Springdale</t>
  </si>
  <si>
    <t>Arkansas</t>
  </si>
  <si>
    <t>72766</t>
  </si>
  <si>
    <t>Salina</t>
  </si>
  <si>
    <t>Serricchio-Joiner</t>
  </si>
  <si>
    <t>salina.joiner@gmail.com</t>
  </si>
  <si>
    <t>California Teachers Association</t>
  </si>
  <si>
    <t>9514886148</t>
  </si>
  <si>
    <t>Maru Serricchio-Joiner</t>
  </si>
  <si>
    <t>662-993-7263</t>
  </si>
  <si>
    <t>Serricchio-Joiner, Salina</t>
  </si>
  <si>
    <t>1921 Senasac Avenue</t>
  </si>
  <si>
    <t>Long Beach</t>
  </si>
  <si>
    <t>CA</t>
  </si>
  <si>
    <t>90815</t>
  </si>
  <si>
    <t>Multiracial</t>
  </si>
  <si>
    <t>Sonya</t>
  </si>
  <si>
    <t>Lowe</t>
  </si>
  <si>
    <t>Sonyalowe@cta.org</t>
  </si>
  <si>
    <t>5622736106</t>
  </si>
  <si>
    <t>Charles de la Cruz</t>
  </si>
  <si>
    <t>310-467-0223</t>
  </si>
  <si>
    <t>Lowe, Sonya</t>
  </si>
  <si>
    <t>2825 S Pacific Ave</t>
  </si>
  <si>
    <t>San Pedro</t>
  </si>
  <si>
    <t>California</t>
  </si>
  <si>
    <t>90731</t>
  </si>
  <si>
    <t>Alan</t>
  </si>
  <si>
    <t>Underwood</t>
  </si>
  <si>
    <t>aunderwood@cta.org</t>
  </si>
  <si>
    <t>9517234872</t>
  </si>
  <si>
    <t>Sarah Ball</t>
  </si>
  <si>
    <t>720-320-3353</t>
  </si>
  <si>
    <t>Underwood, Alan</t>
  </si>
  <si>
    <t>4632 Dwight St</t>
  </si>
  <si>
    <t>San Diego</t>
  </si>
  <si>
    <t>92105</t>
  </si>
  <si>
    <t>Kim</t>
  </si>
  <si>
    <t>Manning Ursetta</t>
  </si>
  <si>
    <t>kursetta@coloradoea.org</t>
  </si>
  <si>
    <t>Denver UniServ Unit</t>
  </si>
  <si>
    <t>Amie Baca-Oehlert</t>
  </si>
  <si>
    <t>abaca-oehlert@coloradoea.org</t>
  </si>
  <si>
    <t>720-366-3241</t>
  </si>
  <si>
    <t>Angelina Reed</t>
  </si>
  <si>
    <t>303-501-7163</t>
  </si>
  <si>
    <t>Manning Ursetta, Kim</t>
  </si>
  <si>
    <t>3243 S Kendall St.</t>
  </si>
  <si>
    <t>80227</t>
  </si>
  <si>
    <t>Dorian</t>
  </si>
  <si>
    <t>Prier</t>
  </si>
  <si>
    <t>Dprier@mea.org</t>
  </si>
  <si>
    <t>Michigan Education Association</t>
  </si>
  <si>
    <t>Dairy</t>
  </si>
  <si>
    <t>2816386401</t>
  </si>
  <si>
    <t>Donald Prier</t>
  </si>
  <si>
    <t>281-638-6401</t>
  </si>
  <si>
    <t>Prier, Dorian</t>
  </si>
  <si>
    <t>5095 Exchange Drive</t>
  </si>
  <si>
    <t>Flint</t>
  </si>
  <si>
    <t>Mi</t>
  </si>
  <si>
    <t>48507</t>
  </si>
  <si>
    <t>Bisexual</t>
  </si>
  <si>
    <t>Beller</t>
  </si>
  <si>
    <t>kristin.beller@ncae.org</t>
  </si>
  <si>
    <t>North Carolina Association of Educators</t>
  </si>
  <si>
    <t>I have asthma and diabetes. Neither should be a problem but sharing just in case.</t>
  </si>
  <si>
    <t>919.841.8727</t>
  </si>
  <si>
    <t>Josette Beller</t>
  </si>
  <si>
    <t>919-412-0328</t>
  </si>
  <si>
    <t>Beller, Kristin</t>
  </si>
  <si>
    <t>3301 Leesville Towns Court</t>
  </si>
  <si>
    <t>Raleigh</t>
  </si>
  <si>
    <t>North Carolina</t>
  </si>
  <si>
    <t>27613</t>
  </si>
  <si>
    <t>No</t>
  </si>
  <si>
    <t>Katie</t>
  </si>
  <si>
    <t>Bishop</t>
  </si>
  <si>
    <t>kbishop@washingtonea.org</t>
  </si>
  <si>
    <t>Washington Education Association</t>
  </si>
  <si>
    <t>Allergic to lavender</t>
  </si>
  <si>
    <t>Sammamish Uniserv Council</t>
  </si>
  <si>
    <t>(425)457-6934</t>
  </si>
  <si>
    <t>Ellen Holmes</t>
  </si>
  <si>
    <t>207-660-5589</t>
  </si>
  <si>
    <t>Bishop, Katie</t>
  </si>
  <si>
    <t>13824 169th Ave SE</t>
  </si>
  <si>
    <t>Renton</t>
  </si>
  <si>
    <t>WA</t>
  </si>
  <si>
    <t>98059</t>
  </si>
  <si>
    <t>Prefer not to answer</t>
  </si>
  <si>
    <t>Andrew</t>
  </si>
  <si>
    <t>Pagan</t>
  </si>
  <si>
    <t>apagan@washingtonea.org</t>
  </si>
  <si>
    <t>Summit Uniserv Council</t>
  </si>
  <si>
    <t>Ashley Lindsay</t>
  </si>
  <si>
    <t>alindsay@washingtonea.org</t>
  </si>
  <si>
    <t>7074957386</t>
  </si>
  <si>
    <t>Ali Williams</t>
  </si>
  <si>
    <t>831-238-6005</t>
  </si>
  <si>
    <t>Pagan, Andrew</t>
  </si>
  <si>
    <t>521 Stadium Pl S_x000D_
#713</t>
  </si>
  <si>
    <t>521 Stadium Pl S</t>
  </si>
  <si>
    <t>Seattle</t>
  </si>
  <si>
    <t>98104</t>
  </si>
  <si>
    <t>26-35</t>
  </si>
  <si>
    <t>Deana</t>
  </si>
  <si>
    <t>Holmes</t>
  </si>
  <si>
    <t>dholmes@fifeschools.com</t>
  </si>
  <si>
    <t>2539056063</t>
  </si>
  <si>
    <t>James Holmes</t>
  </si>
  <si>
    <t>253-241-9760</t>
  </si>
  <si>
    <t>Holmes, Deana</t>
  </si>
  <si>
    <t>6103 6th St NE</t>
  </si>
  <si>
    <t>Tacoma</t>
  </si>
  <si>
    <t>98422</t>
  </si>
  <si>
    <t>Erin</t>
  </si>
  <si>
    <t>Porrey</t>
  </si>
  <si>
    <t>porreye@weac.org</t>
  </si>
  <si>
    <t>920-366-4695</t>
  </si>
  <si>
    <t>Joe Porrey</t>
  </si>
  <si>
    <t>920-202-6824</t>
  </si>
  <si>
    <t>Porrey, Erin</t>
  </si>
  <si>
    <t>1923 N Racine Street</t>
  </si>
  <si>
    <t>Appleton</t>
  </si>
  <si>
    <t>54911</t>
  </si>
  <si>
    <t>Joe</t>
  </si>
  <si>
    <t>Sexauer</t>
  </si>
  <si>
    <t>sexauerj@weac.org</t>
  </si>
  <si>
    <t>Racine Educators United</t>
  </si>
  <si>
    <t>Tamara Patton</t>
  </si>
  <si>
    <t>pattont@weac.org</t>
  </si>
  <si>
    <t>3129275541</t>
  </si>
  <si>
    <t>Krisann Rehbein</t>
  </si>
  <si>
    <t>773-301-9645</t>
  </si>
  <si>
    <t>Sexauer, Joe</t>
  </si>
  <si>
    <t>1929 E. Iron St.</t>
  </si>
  <si>
    <t>Milwaukee</t>
  </si>
  <si>
    <t>53207</t>
  </si>
  <si>
    <t>Kimberly</t>
  </si>
  <si>
    <t>Noyce</t>
  </si>
  <si>
    <t>noycek@weac.org</t>
  </si>
  <si>
    <t>6082793543</t>
  </si>
  <si>
    <t>David Noyce</t>
  </si>
  <si>
    <t>608-445-3249</t>
  </si>
  <si>
    <t>Noyce, Kimberly</t>
  </si>
  <si>
    <t>6122 PINE RIDGE WAY</t>
  </si>
  <si>
    <t>McFarland</t>
  </si>
  <si>
    <t>53558</t>
  </si>
  <si>
    <t>Takisha</t>
  </si>
  <si>
    <t>Durm</t>
  </si>
  <si>
    <t>tsdurm@gmail.com</t>
  </si>
  <si>
    <t>Alabama Education Association</t>
  </si>
  <si>
    <t>HE member (ESP/Faculty)</t>
  </si>
  <si>
    <t>Low Sodium (Heart Patient)</t>
  </si>
  <si>
    <t>256.457.8733</t>
  </si>
  <si>
    <t>Aliza Durm</t>
  </si>
  <si>
    <t>256-497-7066</t>
  </si>
  <si>
    <t>Durm, Takisha</t>
  </si>
  <si>
    <t>504 Ledgeway Drive</t>
  </si>
  <si>
    <t>Harvest</t>
  </si>
  <si>
    <t>AL</t>
  </si>
  <si>
    <t>35749</t>
  </si>
  <si>
    <t>Kathleen</t>
  </si>
  <si>
    <t>Stell</t>
  </si>
  <si>
    <t>kstellster@yahoo.com</t>
  </si>
  <si>
    <t>K12 Member (ESP/Certificate)</t>
  </si>
  <si>
    <t>Vegetarian</t>
  </si>
  <si>
    <t>6028200817</t>
  </si>
  <si>
    <t>Janice Stell</t>
  </si>
  <si>
    <t>602-628-2982</t>
  </si>
  <si>
    <t>Stell, Kathleen</t>
  </si>
  <si>
    <t>35006 N 31st Ave</t>
  </si>
  <si>
    <t>PHOENIX</t>
  </si>
  <si>
    <t>AZ</t>
  </si>
  <si>
    <t>85086</t>
  </si>
  <si>
    <t>Allyson</t>
  </si>
  <si>
    <t>Pfeifer</t>
  </si>
  <si>
    <t>allysonbpfeifer@gmail.com</t>
  </si>
  <si>
    <t>4084256463</t>
  </si>
  <si>
    <t>Josh Pfeifer</t>
  </si>
  <si>
    <t>562-955-9684</t>
  </si>
  <si>
    <t>Pfeifer, Allyson</t>
  </si>
  <si>
    <t>14660 Whittier Boulevard_x000D_
Apt 220</t>
  </si>
  <si>
    <t>14660 Whittier Boulevard</t>
  </si>
  <si>
    <t>Whittier</t>
  </si>
  <si>
    <t>90605</t>
  </si>
  <si>
    <t>Latin(o/a/x), Hispanic, and Chican(o/a/x)</t>
  </si>
  <si>
    <t>Alejandro</t>
  </si>
  <si>
    <t>Vogel</t>
  </si>
  <si>
    <t>avogelweta@gmail.com</t>
  </si>
  <si>
    <t>Whittier Elementary Teachers' Association</t>
  </si>
  <si>
    <t>562-355-2332</t>
  </si>
  <si>
    <t>Laura Vogel</t>
  </si>
  <si>
    <t>562-686-9932</t>
  </si>
  <si>
    <t>Vogel, Alejandro</t>
  </si>
  <si>
    <t>7912 Friends Ave</t>
  </si>
  <si>
    <t>90602</t>
  </si>
  <si>
    <t>Justina</t>
  </si>
  <si>
    <t>Carter</t>
  </si>
  <si>
    <t>justina.carter@puebloea.org</t>
  </si>
  <si>
    <t>7192489283</t>
  </si>
  <si>
    <t>Tyler Carter</t>
  </si>
  <si>
    <t>719-371-5181</t>
  </si>
  <si>
    <t>Carter, Justina</t>
  </si>
  <si>
    <t>548 2nd St, PO Box 1</t>
  </si>
  <si>
    <t>PENROSE</t>
  </si>
  <si>
    <t>81240</t>
  </si>
  <si>
    <t>Self-Modification</t>
  </si>
  <si>
    <t>Sarah</t>
  </si>
  <si>
    <t>Palmer</t>
  </si>
  <si>
    <t>sspalmer0723@gmail.com</t>
  </si>
  <si>
    <t>810-2804746</t>
  </si>
  <si>
    <t>Christopher Palmer</t>
  </si>
  <si>
    <t>810-252-0125</t>
  </si>
  <si>
    <t>Palmer, Sarah</t>
  </si>
  <si>
    <t>5227 Olde Shawboro Rd</t>
  </si>
  <si>
    <t>Grand Blanc</t>
  </si>
  <si>
    <t>Michigan</t>
  </si>
  <si>
    <t>MI</t>
  </si>
  <si>
    <t>48439</t>
  </si>
  <si>
    <t>Early career educator (0-5 years)</t>
  </si>
  <si>
    <t>Renee</t>
  </si>
  <si>
    <t>Wright</t>
  </si>
  <si>
    <t>rwright3535@gmail.com</t>
  </si>
  <si>
    <t>Not Listed</t>
  </si>
  <si>
    <t>2487620087</t>
  </si>
  <si>
    <t>Bobby Wright</t>
  </si>
  <si>
    <t>734-674-0320</t>
  </si>
  <si>
    <t>Wright, Renee</t>
  </si>
  <si>
    <t>6175 N Pond Pt</t>
  </si>
  <si>
    <t>Ellen</t>
  </si>
  <si>
    <t>Collins</t>
  </si>
  <si>
    <t>ecollins@gbcs.org</t>
  </si>
  <si>
    <t>8102872890</t>
  </si>
  <si>
    <t>Jerry Collins</t>
  </si>
  <si>
    <t>810-347-8992</t>
  </si>
  <si>
    <t>Collins, Ellen</t>
  </si>
  <si>
    <t>8349 Sherwood Dr</t>
  </si>
  <si>
    <t>Brandie</t>
  </si>
  <si>
    <t>Hickman</t>
  </si>
  <si>
    <t>brandiejaneconley@yahoo.com</t>
  </si>
  <si>
    <t>No allergies. Do not eat meat, dairy or cheese. I'm whole food plant based.</t>
  </si>
  <si>
    <t>702-408-1212</t>
  </si>
  <si>
    <t>Doran Hickman</t>
  </si>
  <si>
    <t>907-888-7499</t>
  </si>
  <si>
    <t>Hickman, Brandie</t>
  </si>
  <si>
    <t>1516 22nd Avenue</t>
  </si>
  <si>
    <t>Fairbanks</t>
  </si>
  <si>
    <t>Alaska</t>
  </si>
  <si>
    <t>99701</t>
  </si>
  <si>
    <t>Kia</t>
  </si>
  <si>
    <t>Ly</t>
  </si>
  <si>
    <t>mrs.kia.ly@gmail.com</t>
  </si>
  <si>
    <t>2482277436</t>
  </si>
  <si>
    <t>John Ly</t>
  </si>
  <si>
    <t>810-560-0068</t>
  </si>
  <si>
    <t>Ly, Kia</t>
  </si>
  <si>
    <t>5432 Provincial Road</t>
  </si>
  <si>
    <t>Joanna</t>
  </si>
  <si>
    <t>Pendleton</t>
  </si>
  <si>
    <t>joanna.pendleton@gmail.com</t>
  </si>
  <si>
    <t>3368808464</t>
  </si>
  <si>
    <t>Tyler Pendleton</t>
  </si>
  <si>
    <t>336-207-7507</t>
  </si>
  <si>
    <t>Pendleton, Joanna</t>
  </si>
  <si>
    <t>4003 Coltswood Dr.</t>
  </si>
  <si>
    <t>Greensboro</t>
  </si>
  <si>
    <t>NC</t>
  </si>
  <si>
    <t>27406</t>
  </si>
  <si>
    <t>Marcia</t>
  </si>
  <si>
    <t>Moyd</t>
  </si>
  <si>
    <t>moydwilliams@gmail.com</t>
  </si>
  <si>
    <t>N/a</t>
  </si>
  <si>
    <t>Vegetarian, peanut, shellfish, strawberry, mushroom allergies</t>
  </si>
  <si>
    <t>3364586006</t>
  </si>
  <si>
    <t>Francis Williams</t>
  </si>
  <si>
    <t>336-419-5190</t>
  </si>
  <si>
    <t>Moyd, Marcia</t>
  </si>
  <si>
    <t>3158 Stantonsburg Rd SE</t>
  </si>
  <si>
    <t>Wilson</t>
  </si>
  <si>
    <t>27893-7863</t>
  </si>
  <si>
    <t>Lori</t>
  </si>
  <si>
    <t>Farrington</t>
  </si>
  <si>
    <t>angelita74@aol.com</t>
  </si>
  <si>
    <t>3364066967</t>
  </si>
  <si>
    <t>Stephen Allen Surrell</t>
  </si>
  <si>
    <t>336-409-6744</t>
  </si>
  <si>
    <t>Farrington, Lori</t>
  </si>
  <si>
    <t>4210 Robinhood Road</t>
  </si>
  <si>
    <t>Winston Salem</t>
  </si>
  <si>
    <t>27106</t>
  </si>
  <si>
    <t>Angela</t>
  </si>
  <si>
    <t>Bonilla</t>
  </si>
  <si>
    <t>PATPresident@OregonEd.org</t>
  </si>
  <si>
    <t>Oregon Education Association</t>
  </si>
  <si>
    <t>She/They</t>
  </si>
  <si>
    <t>Portland Association of Teachers</t>
  </si>
  <si>
    <t>5039084824</t>
  </si>
  <si>
    <t>Alisha Chavez`</t>
  </si>
  <si>
    <t>650-430-9535</t>
  </si>
  <si>
    <t>Bonilla, Angela</t>
  </si>
  <si>
    <t>345 NE 8th Ave_x000D_
#5</t>
  </si>
  <si>
    <t>345 NE 8th Ave</t>
  </si>
  <si>
    <t>Portland</t>
  </si>
  <si>
    <t>Oregon</t>
  </si>
  <si>
    <t>OR</t>
  </si>
  <si>
    <t>97232</t>
  </si>
  <si>
    <t>Erinn</t>
  </si>
  <si>
    <t>Webber</t>
  </si>
  <si>
    <t>erinnrwebber@gmail.com</t>
  </si>
  <si>
    <t>Prefer single room and am ok paying the difference.</t>
  </si>
  <si>
    <t>Vegetarian (ok with eggs and fish)</t>
  </si>
  <si>
    <t>2532507349</t>
  </si>
  <si>
    <t>Wade Webber</t>
  </si>
  <si>
    <t>253-221-9141</t>
  </si>
  <si>
    <t>Webber, Erinn</t>
  </si>
  <si>
    <t>2746 SW 347th Pl</t>
  </si>
  <si>
    <t>Federal Way</t>
  </si>
  <si>
    <t>98023</t>
  </si>
  <si>
    <t>Nicole</t>
  </si>
  <si>
    <t>Rutledge</t>
  </si>
  <si>
    <t>nicolerutledge42@yahoo.com</t>
  </si>
  <si>
    <t>3604643633</t>
  </si>
  <si>
    <t>Shaun Johnson</t>
  </si>
  <si>
    <t>206-535-5186</t>
  </si>
  <si>
    <t>Rutledge, Nicole</t>
  </si>
  <si>
    <t>37028 44th Ave S</t>
  </si>
  <si>
    <t>AUBURN</t>
  </si>
  <si>
    <t>98001</t>
  </si>
  <si>
    <t>Anthony</t>
  </si>
  <si>
    <t>Zydzik</t>
  </si>
  <si>
    <t>dr3000octagon@yahoo.com</t>
  </si>
  <si>
    <t>vegan</t>
  </si>
  <si>
    <t>4147364269</t>
  </si>
  <si>
    <t>tim langenohl</t>
  </si>
  <si>
    <t>414-379-1777</t>
  </si>
  <si>
    <t>Zydzik, Anthony</t>
  </si>
  <si>
    <t>2402 s lenox st_x000D_
1</t>
  </si>
  <si>
    <t>2402 s lenox st</t>
  </si>
  <si>
    <t>milwaukee</t>
  </si>
  <si>
    <t>Danielle</t>
  </si>
  <si>
    <t>Dickert</t>
  </si>
  <si>
    <t>Danielle.Dickert@Gmail.com</t>
  </si>
  <si>
    <t>Celiac Disease 
(Extreme Gluten Intolerance)</t>
  </si>
  <si>
    <t>2627583874</t>
  </si>
  <si>
    <t>Jonathan Baseheart</t>
  </si>
  <si>
    <t>414-795-9651</t>
  </si>
  <si>
    <t>Dickert, Danielle</t>
  </si>
  <si>
    <t>738 Perry Ave_x000D_
Apt 63</t>
  </si>
  <si>
    <t>738 Perry Ave</t>
  </si>
  <si>
    <t>Racine</t>
  </si>
  <si>
    <t>53202-1401</t>
  </si>
  <si>
    <t>Angelina</t>
  </si>
  <si>
    <t>Cruz</t>
  </si>
  <si>
    <t>cruza@weac.org</t>
  </si>
  <si>
    <t>Racine Education Association</t>
  </si>
  <si>
    <t>(262) 664-1818</t>
  </si>
  <si>
    <t>Heidi Wagner</t>
  </si>
  <si>
    <t>720-933-1567</t>
  </si>
  <si>
    <t>Cruz, Angelina</t>
  </si>
  <si>
    <t>720 S Marquette St_x000D_
Unit 302</t>
  </si>
  <si>
    <t>720 S Marquette St</t>
  </si>
  <si>
    <t>53403</t>
  </si>
  <si>
    <t>Hummel</t>
  </si>
  <si>
    <t>wyohummel@gmail.com</t>
  </si>
  <si>
    <t>Wyoming Education Association</t>
  </si>
  <si>
    <t>3072677189</t>
  </si>
  <si>
    <t>Karen Ridenour</t>
  </si>
  <si>
    <t>307-680-4546</t>
  </si>
  <si>
    <t>Hummel, Sarah</t>
  </si>
  <si>
    <t>4907 RAVEN ST</t>
  </si>
  <si>
    <t>GILLETTE</t>
  </si>
  <si>
    <t>Wyoming</t>
  </si>
  <si>
    <t>WY</t>
  </si>
  <si>
    <t>82718</t>
  </si>
  <si>
    <t>ellen</t>
  </si>
  <si>
    <t>holmes</t>
  </si>
  <si>
    <t>Eholmes@nea.org</t>
  </si>
  <si>
    <t>NEA Headquarters Staff</t>
  </si>
  <si>
    <t>2076605589</t>
  </si>
  <si>
    <t>KELLY A HOLMES</t>
  </si>
  <si>
    <t>207-660-5590</t>
  </si>
  <si>
    <t>holmes, ellen</t>
  </si>
  <si>
    <t>3 Canaan Road_x000D_
2875 North Palermo Road</t>
  </si>
  <si>
    <t>3 Canaan Road</t>
  </si>
  <si>
    <t>Pittsfield</t>
  </si>
  <si>
    <t>Maine</t>
  </si>
  <si>
    <t>04967</t>
  </si>
  <si>
    <t>Other</t>
  </si>
  <si>
    <t>Sedelta</t>
  </si>
  <si>
    <t>Oosahwee</t>
  </si>
  <si>
    <t>soosahwee@nea.org</t>
  </si>
  <si>
    <t>Double bed preferred</t>
  </si>
  <si>
    <t>9187189036</t>
  </si>
  <si>
    <t>Mary Oosahwee</t>
  </si>
  <si>
    <t>918-457-0038</t>
  </si>
  <si>
    <t>Oosahwee, Sedelta</t>
  </si>
  <si>
    <t>815 Sasha Lane</t>
  </si>
  <si>
    <t>Tahlequah</t>
  </si>
  <si>
    <t>Oklahoma</t>
  </si>
  <si>
    <t>OK</t>
  </si>
  <si>
    <t>74464</t>
  </si>
  <si>
    <t>Jeff</t>
  </si>
  <si>
    <t>Faber</t>
  </si>
  <si>
    <t>jefaber@yahoo.com</t>
  </si>
  <si>
    <t>NON-Affiliate</t>
  </si>
  <si>
    <t>NEA-Retired Member</t>
  </si>
  <si>
    <t>Lake Orion EA</t>
  </si>
  <si>
    <t>2488307402</t>
  </si>
  <si>
    <t>Karyn Faber</t>
  </si>
  <si>
    <t>248-805-3421</t>
  </si>
  <si>
    <t>Faber, Jeff</t>
  </si>
  <si>
    <t>2964 Crestwood Ct</t>
  </si>
  <si>
    <t>Lake Orion</t>
  </si>
  <si>
    <t>48359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</si>
</sst>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0"/>
      <color theme="1"/>
      <name val="Arial"/>
      <family val="2"/>
    </font>
    <font>
      <b/>
      <sz val="13"/>
      <color theme="1"/>
      <name val="Calibri"/>
      <family val="2"/>
    </font>
    <font>
      <u/>
      <sz val="12"/>
      <color rgb="FF0000FF"/>
      <name val="Calibri"/>
      <family val="2"/>
    </font>
    <font>
      <sz val="12"/>
      <color theme="1"/>
      <name val="Calibri"/>
      <family val="2"/>
    </font>
    <font>
      <u/>
      <sz val="10"/>
      <color rgb="FF0000FF"/>
      <name val="Arial"/>
      <family val="2"/>
    </font>
  </fonts>
  <fills count="4">
    <fill>
      <patternFill patternType="none"/>
    </fill>
    <fill>
      <patternFill patternType="gray125"/>
    </fill>
    <fill>
      <patternFill patternType="solid">
        <fgColor rgb="FFEDEDED"/>
        <bgColor indexed="64"/>
      </patternFill>
    </fill>
    <fill>
      <patternFill patternType="solid">
        <fgColor rgb="FFFFFF00"/>
        <bgColor indexed="64"/>
      </patternFill>
    </fill>
  </fills>
  <borders count="2">
    <border>
      <left/>
      <right/>
      <top/>
      <bottom/>
      <diagonal/>
    </border>
    <border>
      <left/>
      <right/>
      <top style="thin">
        <color rgb="FF000000"/>
      </top>
      <bottom style="thin">
        <color rgb="FF000000"/>
      </bottom>
      <diagonal/>
    </border>
  </borders>
  <cellStyleXfs count="2">
    <xf numFmtId="0" fontId="0" fillId="0" borderId="0"/>
    <xf numFmtId="0" fontId="4" fillId="0" borderId="0"/>
  </cellStyleXfs>
  <cellXfs count="16">
    <xf numFmtId="0" fontId="0" fillId="0" borderId="0" xfId="0"/>
    <xf numFmtId="0" fontId="1" fillId="0" borderId="1" xfId="0" applyFont="1" applyBorder="1" applyAlignment="1">
      <alignment horizontal="left" vertical="top"/>
    </xf>
    <xf numFmtId="0" fontId="0" fillId="0" borderId="0" xfId="0" applyAlignment="1">
      <alignment horizontal="left" vertical="top"/>
    </xf>
    <xf numFmtId="22" fontId="3" fillId="0" borderId="0" xfId="0" applyNumberFormat="1" applyFont="1" applyAlignment="1">
      <alignment horizontal="left" vertical="top"/>
    </xf>
    <xf numFmtId="49" fontId="3" fillId="0" borderId="0" xfId="0" applyNumberFormat="1" applyFont="1" applyAlignment="1">
      <alignment horizontal="left" vertical="top"/>
    </xf>
    <xf numFmtId="14" fontId="3" fillId="0" borderId="0" xfId="0" applyNumberFormat="1" applyFont="1" applyAlignment="1">
      <alignment horizontal="left" vertical="top"/>
    </xf>
    <xf numFmtId="49" fontId="2" fillId="0" borderId="0" xfId="1" applyNumberFormat="1" applyFont="1" applyAlignment="1">
      <alignment horizontal="left" vertical="top"/>
    </xf>
    <xf numFmtId="22" fontId="3" fillId="2" borderId="0" xfId="0" applyNumberFormat="1" applyFont="1" applyFill="1" applyAlignment="1">
      <alignment horizontal="left" vertical="top"/>
    </xf>
    <xf numFmtId="49" fontId="3" fillId="2" borderId="0" xfId="0" applyNumberFormat="1" applyFont="1" applyFill="1" applyAlignment="1">
      <alignment horizontal="left" vertical="top"/>
    </xf>
    <xf numFmtId="14" fontId="3" fillId="2" borderId="0" xfId="0" applyNumberFormat="1" applyFont="1" applyFill="1" applyAlignment="1">
      <alignment horizontal="left" vertical="top"/>
    </xf>
    <xf numFmtId="49" fontId="2" fillId="2" borderId="0" xfId="1" applyNumberFormat="1" applyFont="1" applyFill="1" applyAlignment="1">
      <alignment horizontal="left" vertical="top"/>
    </xf>
    <xf numFmtId="22" fontId="3" fillId="3" borderId="0" xfId="0" applyNumberFormat="1" applyFont="1" applyFill="1" applyAlignment="1">
      <alignment horizontal="left" vertical="top"/>
    </xf>
    <xf numFmtId="49" fontId="3" fillId="3" borderId="0" xfId="0" applyNumberFormat="1" applyFont="1" applyFill="1" applyAlignment="1">
      <alignment horizontal="left" vertical="top"/>
    </xf>
    <xf numFmtId="14" fontId="3" fillId="3" borderId="0" xfId="0" applyNumberFormat="1" applyFont="1" applyFill="1" applyAlignment="1">
      <alignment horizontal="left" vertical="top"/>
    </xf>
    <xf numFmtId="49" fontId="2" fillId="3" borderId="0" xfId="1" applyNumberFormat="1" applyFont="1" applyFill="1" applyAlignment="1">
      <alignment horizontal="left" vertical="top"/>
    </xf>
    <xf numFmtId="0" fontId="0" fillId="3" borderId="0" xfId="0" applyFill="1" applyAlignment="1">
      <alignment horizontal="left" vertical="top"/>
    </xf>
  </cellXfs>
  <cellStyles count="2">
    <cellStyle name="Hyperlink" xfId="1" builtinId="8"/>
    <cellStyle name="Normal" xfId="0" builtinId="0"/>
  </cellStyles>
  <dxfs count="40">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
      <alignment horizontal="left"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L45" totalsRowShown="0" headerRowDxfId="39" dataDxfId="38">
  <autoFilter ref="A1:AL45" xr:uid="{00000000-0009-0000-0100-000001000000}">
    <filterColumn colId="4">
      <filters>
        <filter val="Michigan Education Association"/>
      </filters>
    </filterColumn>
  </autoFilter>
  <sortState xmlns:xlrd2="http://schemas.microsoft.com/office/spreadsheetml/2017/richdata2" ref="A2:AL45">
    <sortCondition ref="G1:G45"/>
  </sortState>
  <tableColumns count="38">
    <tableColumn id="1" xr3:uid="{00000000-0010-0000-0000-000001000000}" name="Last Registration Date (GMT-05:00) Eastern [US &amp; Canada]" dataDxfId="37"/>
    <tableColumn id="2" xr3:uid="{00000000-0010-0000-0000-000002000000}" name="First Name" dataDxfId="36"/>
    <tableColumn id="3" xr3:uid="{00000000-0010-0000-0000-000003000000}" name="Last Name" dataDxfId="35"/>
    <tableColumn id="4" xr3:uid="{00000000-0010-0000-0000-000004000000}" name="Email Address" dataDxfId="34"/>
    <tableColumn id="5" xr3:uid="{00000000-0010-0000-0000-000005000000}" name="NEA Affiliate" dataDxfId="33"/>
    <tableColumn id="6" xr3:uid="{00000000-0010-0000-0000-000006000000}" name="Gender Pronouns - Do Not Use" dataDxfId="32"/>
    <tableColumn id="7" xr3:uid="{00000000-0010-0000-0000-000007000000}" name="Registration Type" dataDxfId="31"/>
    <tableColumn id="8" xr3:uid="{00000000-0010-0000-0000-000008000000}" name="Do you need a hotel room?" dataDxfId="30"/>
    <tableColumn id="9" xr3:uid="{00000000-0010-0000-0000-000009000000}" name="Check-In Date" dataDxfId="29"/>
    <tableColumn id="10" xr3:uid="{00000000-0010-0000-0000-00000A000000}" name="Check-Out Date" dataDxfId="28"/>
    <tableColumn id="11" xr3:uid="{00000000-0010-0000-0000-00000B000000}" name="Hotel Comments:" dataDxfId="27"/>
    <tableColumn id="12" xr3:uid="{00000000-0010-0000-0000-00000C000000}" name="Dietary Restrictions/Allergies " dataDxfId="26"/>
    <tableColumn id="13" xr3:uid="{00000000-0010-0000-0000-00000D000000}" name="Pursuant to the Americans with Disabilities Act, do you require specific aids or services?" dataDxfId="25"/>
    <tableColumn id="14" xr3:uid="{00000000-0010-0000-0000-00000E000000}" name="NEA will reimburse your employer (state, local association or UniServ Council) your travel expenses. Hotel and airfare will be direct billed and paid by NEA. Contact your state, local, or UniServ Council on your reimbursement process." dataDxfId="24"/>
    <tableColumn id="15" xr3:uid="{00000000-0010-0000-0000-00000F000000}" name="Full employer name (local association or UniServ Council no abbreviations):" dataDxfId="23"/>
    <tableColumn id="16" xr3:uid="{00000000-0010-0000-0000-000010000000}" name="Employer contact first and last name (person to contact if we need a W9):" dataDxfId="22"/>
    <tableColumn id="17" xr3:uid="{00000000-0010-0000-0000-000011000000}" name="Employer contact email address (email to contact if we need a W9):" dataDxfId="21"/>
    <tableColumn id="18" xr3:uid="{00000000-0010-0000-0000-000012000000}" name="Local Association (Not Listed)" dataDxfId="20"/>
    <tableColumn id="19" xr3:uid="{00000000-0010-0000-0000-000013000000}" name="Mobile Phone Number" dataDxfId="19"/>
    <tableColumn id="20" xr3:uid="{00000000-0010-0000-0000-000014000000}" name="Emergency Contact Name" dataDxfId="18"/>
    <tableColumn id="21" xr3:uid="{00000000-0010-0000-0000-000015000000}" name="Emergency Contact Cell Phone" dataDxfId="17"/>
    <tableColumn id="22" xr3:uid="{00000000-0010-0000-0000-000016000000}" name="Full Name" dataDxfId="16"/>
    <tableColumn id="23" xr3:uid="{00000000-0010-0000-0000-000017000000}" name="Home Address" dataDxfId="15"/>
    <tableColumn id="24" xr3:uid="{00000000-0010-0000-0000-000018000000}" name="Home Address 1" dataDxfId="14"/>
    <tableColumn id="25" xr3:uid="{00000000-0010-0000-0000-000019000000}" name="Home City" dataDxfId="13"/>
    <tableColumn id="26" xr3:uid="{00000000-0010-0000-0000-00001A000000}" name="Home State/Province" dataDxfId="12"/>
    <tableColumn id="27" xr3:uid="{00000000-0010-0000-0000-00001B000000}" name="Home State/Province Code" dataDxfId="11"/>
    <tableColumn id="28" xr3:uid="{00000000-0010-0000-0000-00001C000000}" name="Home ZIP/Postal Code" dataDxfId="10"/>
    <tableColumn id="29" xr3:uid="{00000000-0010-0000-0000-00001D000000}" name="What is your Race/Ethnicity?" dataDxfId="9"/>
    <tableColumn id="30" xr3:uid="{00000000-0010-0000-0000-00001E000000}" name="What is your sexual orientation?" dataDxfId="8"/>
    <tableColumn id="31" xr3:uid="{00000000-0010-0000-0000-00001F000000}" name="Please select your gender identity" dataDxfId="7"/>
    <tableColumn id="32" xr3:uid="{00000000-0010-0000-0000-000020000000}" name="What is your age range?" dataDxfId="6"/>
    <tableColumn id="33" xr3:uid="{00000000-0010-0000-0000-000021000000}" name="What is your career experience?" dataDxfId="5"/>
    <tableColumn id="34" xr3:uid="{00000000-0010-0000-0000-000022000000}" name="Invitee Status" dataDxfId="4"/>
    <tableColumn id="35" xr3:uid="{00000000-0010-0000-0000-000023000000}" name="Do you have dietary preferences?" dataDxfId="3"/>
    <tableColumn id="36" xr3:uid="{00000000-0010-0000-0000-000024000000}" name="Pursuant to the ADA do you require specific aids?" dataDxfId="2"/>
    <tableColumn id="37" xr3:uid="{00000000-0010-0000-0000-000025000000}" name="Last Modified By" dataDxfId="1"/>
    <tableColumn id="38" xr3:uid="{00000000-0010-0000-0000-000026000000}" name="Registration Last Mod. Date (GMT-05:00) Eastern [US &amp; Canada]"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a536dd99-f515-4a2c-8a74-d762a563a4da&amp;inviteestub=e122e2ed-34fb-46bb-a09e-98ff13f7e1eb" TargetMode="External"/><Relationship Id="rId18" Type="http://schemas.openxmlformats.org/officeDocument/2006/relationships/hyperlink" Target="https://app.cvent.com/subscribers/events2/Invitee/InviteeDetails?evtstub=a536dd99-f515-4a2c-8a74-d762a563a4da&amp;inviteestub=8507d0ea-cc65-401c-950f-f534e15559a4" TargetMode="External"/><Relationship Id="rId26" Type="http://schemas.openxmlformats.org/officeDocument/2006/relationships/hyperlink" Target="https://app.cvent.com/subscribers/events2/Invitee/InviteeDetails?evtstub=a536dd99-f515-4a2c-8a74-d762a563a4da&amp;inviteestub=ff680a1d-15de-40ca-a504-8cd78ad03558" TargetMode="External"/><Relationship Id="rId39" Type="http://schemas.openxmlformats.org/officeDocument/2006/relationships/hyperlink" Target="https://app.cvent.com/subscribers/events2/Invitee/InviteeDetails?evtstub=a536dd99-f515-4a2c-8a74-d762a563a4da&amp;inviteestub=ba9e2529-49b4-424a-af1f-0bc0a6e1bf04" TargetMode="External"/><Relationship Id="rId21" Type="http://schemas.openxmlformats.org/officeDocument/2006/relationships/hyperlink" Target="https://app.cvent.com/subscribers/events2/Invitee/InviteeDetails?evtstub=a536dd99-f515-4a2c-8a74-d762a563a4da&amp;inviteestub=f7d27639-b0ae-4ae3-bf49-b60bac6c8cab" TargetMode="External"/><Relationship Id="rId34" Type="http://schemas.openxmlformats.org/officeDocument/2006/relationships/hyperlink" Target="https://app.cvent.com/subscribers/events2/Invitee/InviteeDetails?evtstub=a536dd99-f515-4a2c-8a74-d762a563a4da&amp;inviteestub=88768984-3f96-4f6e-b6c4-343441beffb9" TargetMode="External"/><Relationship Id="rId42" Type="http://schemas.openxmlformats.org/officeDocument/2006/relationships/hyperlink" Target="https://app.cvent.com/subscribers/events2/Invitee/InviteeDetails?evtstub=a536dd99-f515-4a2c-8a74-d762a563a4da&amp;inviteestub=814aa28c-6d05-491d-944d-7dfa3e97f804" TargetMode="External"/><Relationship Id="rId7" Type="http://schemas.openxmlformats.org/officeDocument/2006/relationships/hyperlink" Target="https://app.cvent.com/subscribers/events2/Invitee/InviteeDetails?evtstub=a536dd99-f515-4a2c-8a74-d762a563a4da&amp;inviteestub=881c0d01-8da7-4bdc-90ff-69915537fc5f" TargetMode="External"/><Relationship Id="rId2" Type="http://schemas.openxmlformats.org/officeDocument/2006/relationships/hyperlink" Target="https://app.cvent.com/subscribers/events2/Invitee/InviteeDetails?evtstub=a536dd99-f515-4a2c-8a74-d762a563a4da&amp;inviteestub=9a459571-e2e6-43e0-bb9a-5737062a0369" TargetMode="External"/><Relationship Id="rId16" Type="http://schemas.openxmlformats.org/officeDocument/2006/relationships/hyperlink" Target="https://app.cvent.com/subscribers/events2/Invitee/InviteeDetails?evtstub=a536dd99-f515-4a2c-8a74-d762a563a4da&amp;inviteestub=9d96bfd2-d8bc-45e2-a469-46bb99ad8e86" TargetMode="External"/><Relationship Id="rId29" Type="http://schemas.openxmlformats.org/officeDocument/2006/relationships/hyperlink" Target="https://app.cvent.com/subscribers/events2/Invitee/InviteeDetails?evtstub=a536dd99-f515-4a2c-8a74-d762a563a4da&amp;inviteestub=59d259ad-5c6b-4f3c-b647-25711c388e78" TargetMode="External"/><Relationship Id="rId1" Type="http://schemas.openxmlformats.org/officeDocument/2006/relationships/hyperlink" Target="https://app.cvent.com/subscribers/events2/Invitee/InviteeDetails?evtstub=a536dd99-f515-4a2c-8a74-d762a563a4da&amp;inviteestub=21e8d919-24f7-48c2-bc73-d8000dddf77a" TargetMode="External"/><Relationship Id="rId6" Type="http://schemas.openxmlformats.org/officeDocument/2006/relationships/hyperlink" Target="https://app.cvent.com/subscribers/events2/Invitee/InviteeDetails?evtstub=a536dd99-f515-4a2c-8a74-d762a563a4da&amp;inviteestub=e2ac40ca-52ab-4e1e-ad80-5093463b1e1d" TargetMode="External"/><Relationship Id="rId11" Type="http://schemas.openxmlformats.org/officeDocument/2006/relationships/hyperlink" Target="https://app.cvent.com/subscribers/events2/Invitee/InviteeDetails?evtstub=a536dd99-f515-4a2c-8a74-d762a563a4da&amp;inviteestub=7d4601e7-56d1-44ef-9f73-c6e1f62bc77b" TargetMode="External"/><Relationship Id="rId24" Type="http://schemas.openxmlformats.org/officeDocument/2006/relationships/hyperlink" Target="https://app.cvent.com/subscribers/events2/Invitee/InviteeDetails?evtstub=a536dd99-f515-4a2c-8a74-d762a563a4da&amp;inviteestub=61750a34-dd2e-4bde-b2b9-ebe0bfa326ae" TargetMode="External"/><Relationship Id="rId32" Type="http://schemas.openxmlformats.org/officeDocument/2006/relationships/hyperlink" Target="https://app.cvent.com/subscribers/events2/Invitee/InviteeDetails?evtstub=a536dd99-f515-4a2c-8a74-d762a563a4da&amp;inviteestub=9bb26f3e-a38b-48d1-8d00-58a5d03bd89e" TargetMode="External"/><Relationship Id="rId37" Type="http://schemas.openxmlformats.org/officeDocument/2006/relationships/hyperlink" Target="https://app.cvent.com/subscribers/events2/Invitee/InviteeDetails?evtstub=a536dd99-f515-4a2c-8a74-d762a563a4da&amp;inviteestub=d9b3a2b3-c9bc-4537-ae56-2166a1c83a47" TargetMode="External"/><Relationship Id="rId40" Type="http://schemas.openxmlformats.org/officeDocument/2006/relationships/hyperlink" Target="https://app.cvent.com/subscribers/events2/Invitee/InviteeDetails?evtstub=a536dd99-f515-4a2c-8a74-d762a563a4da&amp;inviteestub=1c3580d4-cf17-47a2-91f7-8b9c6b747bd8" TargetMode="External"/><Relationship Id="rId45" Type="http://schemas.openxmlformats.org/officeDocument/2006/relationships/table" Target="../tables/table1.xml"/><Relationship Id="rId5" Type="http://schemas.openxmlformats.org/officeDocument/2006/relationships/hyperlink" Target="https://app.cvent.com/subscribers/events2/Invitee/InviteeDetails?evtstub=a536dd99-f515-4a2c-8a74-d762a563a4da&amp;inviteestub=4c297724-d260-44ff-8841-cc0a38da0c2e" TargetMode="External"/><Relationship Id="rId15" Type="http://schemas.openxmlformats.org/officeDocument/2006/relationships/hyperlink" Target="https://app.cvent.com/subscribers/events2/Invitee/InviteeDetails?evtstub=a536dd99-f515-4a2c-8a74-d762a563a4da&amp;inviteestub=fcdb3b1c-20f1-4b03-b1e5-28e641986351" TargetMode="External"/><Relationship Id="rId23" Type="http://schemas.openxmlformats.org/officeDocument/2006/relationships/hyperlink" Target="https://app.cvent.com/subscribers/events2/Invitee/InviteeDetails?evtstub=a536dd99-f515-4a2c-8a74-d762a563a4da&amp;inviteestub=3f983579-95c3-4552-acbf-22d973f8eab0" TargetMode="External"/><Relationship Id="rId28" Type="http://schemas.openxmlformats.org/officeDocument/2006/relationships/hyperlink" Target="https://app.cvent.com/subscribers/events2/Invitee/InviteeDetails?evtstub=a536dd99-f515-4a2c-8a74-d762a563a4da&amp;inviteestub=fb58f74f-541a-4be1-b612-850d31014931" TargetMode="External"/><Relationship Id="rId36" Type="http://schemas.openxmlformats.org/officeDocument/2006/relationships/hyperlink" Target="https://app.cvent.com/subscribers/events2/Invitee/InviteeDetails?evtstub=a536dd99-f515-4a2c-8a74-d762a563a4da&amp;inviteestub=7b56c51a-b44b-425c-b7d7-0bb705b65c20" TargetMode="External"/><Relationship Id="rId10" Type="http://schemas.openxmlformats.org/officeDocument/2006/relationships/hyperlink" Target="https://app.cvent.com/subscribers/events2/Invitee/InviteeDetails?evtstub=a536dd99-f515-4a2c-8a74-d762a563a4da&amp;inviteestub=5cb3b96b-b6c8-40dc-9247-a8cc1a34572a" TargetMode="External"/><Relationship Id="rId19" Type="http://schemas.openxmlformats.org/officeDocument/2006/relationships/hyperlink" Target="https://app.cvent.com/subscribers/events2/Invitee/InviteeDetails?evtstub=a536dd99-f515-4a2c-8a74-d762a563a4da&amp;inviteestub=a30efda6-aada-421e-8346-45e2061ef232" TargetMode="External"/><Relationship Id="rId31" Type="http://schemas.openxmlformats.org/officeDocument/2006/relationships/hyperlink" Target="https://app.cvent.com/subscribers/events2/Invitee/InviteeDetails?evtstub=a536dd99-f515-4a2c-8a74-d762a563a4da&amp;inviteestub=f90c17c9-6568-404f-a989-75db7fd2d5c0" TargetMode="External"/><Relationship Id="rId44" Type="http://schemas.openxmlformats.org/officeDocument/2006/relationships/hyperlink" Target="https://app.cvent.com/subscribers/events2/Invitee/InviteeDetails?evtstub=a536dd99-f515-4a2c-8a74-d762a563a4da&amp;inviteestub=547cbb52-7689-4ee9-8c71-b72c38dfffea" TargetMode="External"/><Relationship Id="rId4" Type="http://schemas.openxmlformats.org/officeDocument/2006/relationships/hyperlink" Target="https://app.cvent.com/subscribers/events2/Invitee/InviteeDetails?evtstub=a536dd99-f515-4a2c-8a74-d762a563a4da&amp;inviteestub=ba938a40-dc67-4c82-86dd-b0adde9ed5b6" TargetMode="External"/><Relationship Id="rId9" Type="http://schemas.openxmlformats.org/officeDocument/2006/relationships/hyperlink" Target="https://app.cvent.com/subscribers/events2/Invitee/InviteeDetails?evtstub=a536dd99-f515-4a2c-8a74-d762a563a4da&amp;inviteestub=35fd110e-3e1c-4cc0-959b-9a65545a4070" TargetMode="External"/><Relationship Id="rId14" Type="http://schemas.openxmlformats.org/officeDocument/2006/relationships/hyperlink" Target="https://app.cvent.com/subscribers/events2/Invitee/InviteeDetails?evtstub=a536dd99-f515-4a2c-8a74-d762a563a4da&amp;inviteestub=362d8486-f9cf-4fff-aa1b-bbdac2198d75" TargetMode="External"/><Relationship Id="rId22" Type="http://schemas.openxmlformats.org/officeDocument/2006/relationships/hyperlink" Target="https://app.cvent.com/subscribers/events2/Invitee/InviteeDetails?evtstub=a536dd99-f515-4a2c-8a74-d762a563a4da&amp;inviteestub=a6dc628a-7a4e-4224-80fe-287fd36eacff" TargetMode="External"/><Relationship Id="rId27" Type="http://schemas.openxmlformats.org/officeDocument/2006/relationships/hyperlink" Target="https://app.cvent.com/subscribers/events2/Invitee/InviteeDetails?evtstub=a536dd99-f515-4a2c-8a74-d762a563a4da&amp;inviteestub=9c168275-053d-4860-b0a1-faf1ddbf933a" TargetMode="External"/><Relationship Id="rId30" Type="http://schemas.openxmlformats.org/officeDocument/2006/relationships/hyperlink" Target="https://app.cvent.com/subscribers/events2/Invitee/InviteeDetails?evtstub=a536dd99-f515-4a2c-8a74-d762a563a4da&amp;inviteestub=05f08a37-05cd-4472-9007-f93e1afafd8f" TargetMode="External"/><Relationship Id="rId35" Type="http://schemas.openxmlformats.org/officeDocument/2006/relationships/hyperlink" Target="https://app.cvent.com/subscribers/events2/Invitee/InviteeDetails?evtstub=a536dd99-f515-4a2c-8a74-d762a563a4da&amp;inviteestub=53c429d9-523c-4a18-876c-aad9a553901b" TargetMode="External"/><Relationship Id="rId43" Type="http://schemas.openxmlformats.org/officeDocument/2006/relationships/hyperlink" Target="https://app.cvent.com/subscribers/events2/Invitee/InviteeDetails?evtstub=a536dd99-f515-4a2c-8a74-d762a563a4da&amp;inviteestub=177a565a-dbca-489c-b3d6-443b75ff99aa" TargetMode="External"/><Relationship Id="rId8" Type="http://schemas.openxmlformats.org/officeDocument/2006/relationships/hyperlink" Target="https://app.cvent.com/subscribers/events2/Invitee/InviteeDetails?evtstub=a536dd99-f515-4a2c-8a74-d762a563a4da&amp;inviteestub=e8aa70b2-7e7f-4a9f-b09a-83a7887c81e6" TargetMode="External"/><Relationship Id="rId3" Type="http://schemas.openxmlformats.org/officeDocument/2006/relationships/hyperlink" Target="https://app.cvent.com/subscribers/events2/Invitee/InviteeDetails?evtstub=a536dd99-f515-4a2c-8a74-d762a563a4da&amp;inviteestub=64b45152-abbc-400d-b212-b6c547f85faa" TargetMode="External"/><Relationship Id="rId12" Type="http://schemas.openxmlformats.org/officeDocument/2006/relationships/hyperlink" Target="https://app.cvent.com/subscribers/events2/Invitee/InviteeDetails?evtstub=a536dd99-f515-4a2c-8a74-d762a563a4da&amp;inviteestub=c0c5a12b-8a3b-47da-8a12-24098ba462a3" TargetMode="External"/><Relationship Id="rId17" Type="http://schemas.openxmlformats.org/officeDocument/2006/relationships/hyperlink" Target="https://app.cvent.com/subscribers/events2/Invitee/InviteeDetails?evtstub=a536dd99-f515-4a2c-8a74-d762a563a4da&amp;inviteestub=b77720f4-1a98-40f0-95ff-fe49450e393f" TargetMode="External"/><Relationship Id="rId25" Type="http://schemas.openxmlformats.org/officeDocument/2006/relationships/hyperlink" Target="https://app.cvent.com/subscribers/events2/Invitee/InviteeDetails?evtstub=a536dd99-f515-4a2c-8a74-d762a563a4da&amp;inviteestub=5a6479d1-7cab-4145-8388-9afd72f4535c" TargetMode="External"/><Relationship Id="rId33" Type="http://schemas.openxmlformats.org/officeDocument/2006/relationships/hyperlink" Target="https://app.cvent.com/subscribers/events2/Invitee/InviteeDetails?evtstub=a536dd99-f515-4a2c-8a74-d762a563a4da&amp;inviteestub=839b3158-65c4-4dc5-be8e-feb4786ccb8f" TargetMode="External"/><Relationship Id="rId38" Type="http://schemas.openxmlformats.org/officeDocument/2006/relationships/hyperlink" Target="https://app.cvent.com/subscribers/events2/Invitee/InviteeDetails?evtstub=a536dd99-f515-4a2c-8a74-d762a563a4da&amp;inviteestub=37374b6a-1726-4406-b95c-d4c8b62f5774" TargetMode="External"/><Relationship Id="rId20" Type="http://schemas.openxmlformats.org/officeDocument/2006/relationships/hyperlink" Target="https://app.cvent.com/subscribers/events2/Invitee/InviteeDetails?evtstub=a536dd99-f515-4a2c-8a74-d762a563a4da&amp;inviteestub=f1e0c210-34d2-46f1-adfb-abc39ffbf95c" TargetMode="External"/><Relationship Id="rId41" Type="http://schemas.openxmlformats.org/officeDocument/2006/relationships/hyperlink" Target="https://app.cvent.com/subscribers/events2/Invitee/InviteeDetails?evtstub=a536dd99-f515-4a2c-8a74-d762a563a4da&amp;inviteestub=61509565-72f2-4fe3-b3f1-fde20560608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A968D-1134-4E70-966C-228D249CC14F}">
  <dimension ref="A1:AL45"/>
  <sheetViews>
    <sheetView tabSelected="1" workbookViewId="0">
      <selection activeCell="E23" sqref="E23"/>
    </sheetView>
  </sheetViews>
  <sheetFormatPr defaultColWidth="20.42578125" defaultRowHeight="12.6"/>
  <cols>
    <col min="1" max="16384" width="20.42578125" style="2"/>
  </cols>
  <sheetData>
    <row r="1" spans="1:38" ht="17.10000000000000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row>
    <row r="2" spans="1:38" ht="15.6" hidden="1">
      <c r="A2" s="7">
        <f>DATE(2026,2,20)+TIME(12,40,12)</f>
        <v>46073.527916666666</v>
      </c>
      <c r="B2" s="8" t="s">
        <v>38</v>
      </c>
      <c r="C2" s="8" t="s">
        <v>39</v>
      </c>
      <c r="D2" s="8" t="s">
        <v>40</v>
      </c>
      <c r="E2" s="8" t="s">
        <v>41</v>
      </c>
      <c r="F2" s="8" t="s">
        <v>42</v>
      </c>
      <c r="G2" s="8" t="s">
        <v>43</v>
      </c>
      <c r="H2" s="8" t="s">
        <v>44</v>
      </c>
      <c r="I2" s="9">
        <f>DATE(2026,3,11)</f>
        <v>46092</v>
      </c>
      <c r="J2" s="9">
        <f>DATE(2026,3,15)</f>
        <v>46096</v>
      </c>
      <c r="K2" s="8"/>
      <c r="L2" s="8"/>
      <c r="M2" s="8" t="s">
        <v>45</v>
      </c>
      <c r="N2" s="8" t="s">
        <v>46</v>
      </c>
      <c r="O2" s="8"/>
      <c r="P2" s="8"/>
      <c r="Q2" s="8"/>
      <c r="R2" s="8"/>
      <c r="S2" s="8" t="s">
        <v>47</v>
      </c>
      <c r="T2" s="8" t="s">
        <v>48</v>
      </c>
      <c r="U2" s="8" t="s">
        <v>49</v>
      </c>
      <c r="V2" s="10" t="s">
        <v>50</v>
      </c>
      <c r="W2" s="8" t="s">
        <v>51</v>
      </c>
      <c r="X2" s="8" t="s">
        <v>51</v>
      </c>
      <c r="Y2" s="8" t="s">
        <v>52</v>
      </c>
      <c r="Z2" s="8" t="s">
        <v>53</v>
      </c>
      <c r="AA2" s="8" t="s">
        <v>54</v>
      </c>
      <c r="AB2" s="8" t="s">
        <v>55</v>
      </c>
      <c r="AC2" s="8" t="s">
        <v>56</v>
      </c>
      <c r="AD2" s="8" t="s">
        <v>57</v>
      </c>
      <c r="AE2" s="8" t="s">
        <v>58</v>
      </c>
      <c r="AF2" s="8" t="s">
        <v>59</v>
      </c>
      <c r="AG2" s="8" t="s">
        <v>60</v>
      </c>
      <c r="AH2" s="8" t="s">
        <v>61</v>
      </c>
      <c r="AI2" s="8"/>
      <c r="AJ2" s="8"/>
      <c r="AK2" s="8" t="s">
        <v>62</v>
      </c>
      <c r="AL2" s="7">
        <f>DATE(2026,2,20)+TIME(12,40,12)</f>
        <v>46073.527916666666</v>
      </c>
    </row>
    <row r="3" spans="1:38" ht="15.6" hidden="1">
      <c r="A3" s="3">
        <f>DATE(2026,2,11)+TIME(15,17,49)</f>
        <v>46064.637372685182</v>
      </c>
      <c r="B3" s="4" t="s">
        <v>63</v>
      </c>
      <c r="C3" s="4" t="s">
        <v>64</v>
      </c>
      <c r="D3" s="4" t="s">
        <v>65</v>
      </c>
      <c r="E3" s="4" t="s">
        <v>66</v>
      </c>
      <c r="F3" s="4" t="s">
        <v>42</v>
      </c>
      <c r="G3" s="4" t="s">
        <v>43</v>
      </c>
      <c r="H3" s="4" t="s">
        <v>44</v>
      </c>
      <c r="I3" s="5">
        <f>DATE(2026,3,11)</f>
        <v>46092</v>
      </c>
      <c r="J3" s="5">
        <f>DATE(2026,3,15)</f>
        <v>46096</v>
      </c>
      <c r="K3" s="4"/>
      <c r="L3" s="4"/>
      <c r="M3" s="4" t="s">
        <v>45</v>
      </c>
      <c r="N3" s="4" t="s">
        <v>67</v>
      </c>
      <c r="O3" s="4" t="s">
        <v>68</v>
      </c>
      <c r="P3" s="4" t="s">
        <v>69</v>
      </c>
      <c r="Q3" s="4" t="s">
        <v>70</v>
      </c>
      <c r="R3" s="4" t="s">
        <v>71</v>
      </c>
      <c r="S3" s="4" t="s">
        <v>72</v>
      </c>
      <c r="T3" s="4" t="s">
        <v>73</v>
      </c>
      <c r="U3" s="4" t="s">
        <v>74</v>
      </c>
      <c r="V3" s="6" t="s">
        <v>75</v>
      </c>
      <c r="W3" s="4" t="s">
        <v>76</v>
      </c>
      <c r="X3" s="4" t="s">
        <v>76</v>
      </c>
      <c r="Y3" s="4" t="s">
        <v>77</v>
      </c>
      <c r="Z3" s="4" t="s">
        <v>78</v>
      </c>
      <c r="AA3" s="4" t="s">
        <v>79</v>
      </c>
      <c r="AB3" s="4" t="s">
        <v>80</v>
      </c>
      <c r="AC3" s="4" t="s">
        <v>81</v>
      </c>
      <c r="AD3" s="4" t="s">
        <v>57</v>
      </c>
      <c r="AE3" s="4" t="s">
        <v>58</v>
      </c>
      <c r="AF3" s="4" t="s">
        <v>82</v>
      </c>
      <c r="AG3" s="4" t="s">
        <v>83</v>
      </c>
      <c r="AH3" s="4" t="s">
        <v>61</v>
      </c>
      <c r="AI3" s="4"/>
      <c r="AJ3" s="4"/>
      <c r="AK3" s="4" t="s">
        <v>62</v>
      </c>
      <c r="AL3" s="3">
        <f>DATE(2026,2,11)+TIME(15,17,49)</f>
        <v>46064.637372685182</v>
      </c>
    </row>
    <row r="4" spans="1:38" ht="15.6" hidden="1">
      <c r="A4" s="7">
        <f>DATE(2026,2,2)+TIME(14,23,59)</f>
        <v>46055.599988425929</v>
      </c>
      <c r="B4" s="8" t="s">
        <v>84</v>
      </c>
      <c r="C4" s="8" t="s">
        <v>85</v>
      </c>
      <c r="D4" s="8" t="s">
        <v>86</v>
      </c>
      <c r="E4" s="8" t="s">
        <v>87</v>
      </c>
      <c r="F4" s="8" t="s">
        <v>88</v>
      </c>
      <c r="G4" s="8" t="s">
        <v>43</v>
      </c>
      <c r="H4" s="8" t="s">
        <v>44</v>
      </c>
      <c r="I4" s="9">
        <f>DATE(2026,3,11)</f>
        <v>46092</v>
      </c>
      <c r="J4" s="9">
        <f>DATE(2026,3,15)</f>
        <v>46096</v>
      </c>
      <c r="K4" s="8"/>
      <c r="L4" s="8" t="s">
        <v>89</v>
      </c>
      <c r="M4" s="8" t="s">
        <v>45</v>
      </c>
      <c r="N4" s="8" t="s">
        <v>46</v>
      </c>
      <c r="O4" s="8"/>
      <c r="P4" s="8"/>
      <c r="Q4" s="8"/>
      <c r="R4" s="8"/>
      <c r="S4" s="8" t="s">
        <v>90</v>
      </c>
      <c r="T4" s="8" t="s">
        <v>91</v>
      </c>
      <c r="U4" s="8" t="s">
        <v>92</v>
      </c>
      <c r="V4" s="10" t="s">
        <v>93</v>
      </c>
      <c r="W4" s="8" t="s">
        <v>94</v>
      </c>
      <c r="X4" s="8" t="s">
        <v>94</v>
      </c>
      <c r="Y4" s="8" t="s">
        <v>95</v>
      </c>
      <c r="Z4" s="8" t="s">
        <v>96</v>
      </c>
      <c r="AA4" s="8" t="s">
        <v>97</v>
      </c>
      <c r="AB4" s="8" t="s">
        <v>98</v>
      </c>
      <c r="AC4" s="8" t="s">
        <v>81</v>
      </c>
      <c r="AD4" s="8" t="s">
        <v>99</v>
      </c>
      <c r="AE4" s="8" t="s">
        <v>100</v>
      </c>
      <c r="AF4" s="8" t="s">
        <v>59</v>
      </c>
      <c r="AG4" s="8" t="s">
        <v>101</v>
      </c>
      <c r="AH4" s="8" t="s">
        <v>61</v>
      </c>
      <c r="AI4" s="8"/>
      <c r="AJ4" s="8"/>
      <c r="AK4" s="8" t="s">
        <v>62</v>
      </c>
      <c r="AL4" s="7">
        <f>DATE(2026,2,2)+TIME(14,23,59)</f>
        <v>46055.599988425929</v>
      </c>
    </row>
    <row r="5" spans="1:38" ht="15.6" hidden="1">
      <c r="A5" s="3">
        <f>DATE(2026,2,2)+TIME(14,16,39)</f>
        <v>46055.594895833332</v>
      </c>
      <c r="B5" s="4" t="s">
        <v>102</v>
      </c>
      <c r="C5" s="4" t="s">
        <v>103</v>
      </c>
      <c r="D5" s="4" t="s">
        <v>104</v>
      </c>
      <c r="E5" s="4" t="s">
        <v>105</v>
      </c>
      <c r="F5" s="4" t="s">
        <v>88</v>
      </c>
      <c r="G5" s="4" t="s">
        <v>43</v>
      </c>
      <c r="H5" s="4" t="s">
        <v>44</v>
      </c>
      <c r="I5" s="5">
        <f>DATE(2026,3,11)</f>
        <v>46092</v>
      </c>
      <c r="J5" s="5">
        <f>DATE(2026,3,15)</f>
        <v>46096</v>
      </c>
      <c r="K5" s="4"/>
      <c r="L5" s="4"/>
      <c r="M5" s="4" t="s">
        <v>45</v>
      </c>
      <c r="N5" s="4" t="s">
        <v>67</v>
      </c>
      <c r="O5" s="4" t="s">
        <v>106</v>
      </c>
      <c r="P5" s="4" t="s">
        <v>107</v>
      </c>
      <c r="Q5" s="4" t="s">
        <v>108</v>
      </c>
      <c r="R5" s="4" t="s">
        <v>109</v>
      </c>
      <c r="S5" s="4" t="s">
        <v>110</v>
      </c>
      <c r="T5" s="4" t="s">
        <v>111</v>
      </c>
      <c r="U5" s="4" t="s">
        <v>112</v>
      </c>
      <c r="V5" s="6" t="s">
        <v>113</v>
      </c>
      <c r="W5" s="4" t="s">
        <v>114</v>
      </c>
      <c r="X5" s="4" t="s">
        <v>114</v>
      </c>
      <c r="Y5" s="4" t="s">
        <v>115</v>
      </c>
      <c r="Z5" s="4" t="s">
        <v>116</v>
      </c>
      <c r="AA5" s="4" t="s">
        <v>117</v>
      </c>
      <c r="AB5" s="4" t="s">
        <v>118</v>
      </c>
      <c r="AC5" s="4" t="s">
        <v>119</v>
      </c>
      <c r="AD5" s="4" t="s">
        <v>57</v>
      </c>
      <c r="AE5" s="4" t="s">
        <v>100</v>
      </c>
      <c r="AF5" s="4" t="s">
        <v>82</v>
      </c>
      <c r="AG5" s="4" t="s">
        <v>83</v>
      </c>
      <c r="AH5" s="4" t="s">
        <v>61</v>
      </c>
      <c r="AI5" s="4"/>
      <c r="AJ5" s="4"/>
      <c r="AK5" s="4" t="s">
        <v>62</v>
      </c>
      <c r="AL5" s="3">
        <f>DATE(2026,2,2)+TIME(14,16,39)</f>
        <v>46055.594895833332</v>
      </c>
    </row>
    <row r="6" spans="1:38" ht="15.6" hidden="1">
      <c r="A6" s="3">
        <f>DATE(2026,2,2)+TIME(17,28,18)</f>
        <v>46055.727986111109</v>
      </c>
      <c r="B6" s="4" t="s">
        <v>120</v>
      </c>
      <c r="C6" s="4" t="s">
        <v>121</v>
      </c>
      <c r="D6" s="4" t="s">
        <v>122</v>
      </c>
      <c r="E6" s="4" t="s">
        <v>123</v>
      </c>
      <c r="F6" s="4" t="s">
        <v>88</v>
      </c>
      <c r="G6" s="4" t="s">
        <v>43</v>
      </c>
      <c r="H6" s="4" t="s">
        <v>44</v>
      </c>
      <c r="I6" s="5">
        <f>DATE(2026,3,11)</f>
        <v>46092</v>
      </c>
      <c r="J6" s="5">
        <f>DATE(2026,3,15)</f>
        <v>46096</v>
      </c>
      <c r="K6" s="4"/>
      <c r="L6" s="4"/>
      <c r="M6" s="4" t="s">
        <v>45</v>
      </c>
      <c r="N6" s="4" t="s">
        <v>46</v>
      </c>
      <c r="O6" s="4"/>
      <c r="P6" s="4"/>
      <c r="Q6" s="4"/>
      <c r="R6" s="4"/>
      <c r="S6" s="4" t="s">
        <v>124</v>
      </c>
      <c r="T6" s="4" t="s">
        <v>125</v>
      </c>
      <c r="U6" s="4" t="s">
        <v>126</v>
      </c>
      <c r="V6" s="6" t="s">
        <v>127</v>
      </c>
      <c r="W6" s="4" t="s">
        <v>128</v>
      </c>
      <c r="X6" s="4" t="s">
        <v>128</v>
      </c>
      <c r="Y6" s="4" t="s">
        <v>129</v>
      </c>
      <c r="Z6" s="4" t="s">
        <v>130</v>
      </c>
      <c r="AA6" s="4" t="s">
        <v>131</v>
      </c>
      <c r="AB6" s="4" t="s">
        <v>132</v>
      </c>
      <c r="AC6" s="4" t="s">
        <v>81</v>
      </c>
      <c r="AD6" s="4" t="s">
        <v>57</v>
      </c>
      <c r="AE6" s="4" t="s">
        <v>100</v>
      </c>
      <c r="AF6" s="4" t="s">
        <v>82</v>
      </c>
      <c r="AG6" s="4" t="s">
        <v>83</v>
      </c>
      <c r="AH6" s="4" t="s">
        <v>61</v>
      </c>
      <c r="AI6" s="4"/>
      <c r="AJ6" s="4"/>
      <c r="AK6" s="4" t="s">
        <v>62</v>
      </c>
      <c r="AL6" s="3">
        <f>DATE(2026,2,2)+TIME(17,28,18)</f>
        <v>46055.727986111109</v>
      </c>
    </row>
    <row r="7" spans="1:38" ht="15.6" hidden="1">
      <c r="A7" s="3">
        <f>DATE(2026,2,2)+TIME(14,8,28)</f>
        <v>46055.589212962965</v>
      </c>
      <c r="B7" s="4" t="s">
        <v>133</v>
      </c>
      <c r="C7" s="4" t="s">
        <v>134</v>
      </c>
      <c r="D7" s="4" t="s">
        <v>135</v>
      </c>
      <c r="E7" s="4" t="s">
        <v>136</v>
      </c>
      <c r="F7" s="4" t="s">
        <v>88</v>
      </c>
      <c r="G7" s="4" t="s">
        <v>43</v>
      </c>
      <c r="H7" s="4" t="s">
        <v>44</v>
      </c>
      <c r="I7" s="5">
        <f>DATE(2026,3,11)</f>
        <v>46092</v>
      </c>
      <c r="J7" s="5">
        <f>DATE(2026,3,15)</f>
        <v>46096</v>
      </c>
      <c r="K7" s="4"/>
      <c r="L7" s="4"/>
      <c r="M7" s="4"/>
      <c r="N7" s="4"/>
      <c r="O7" s="4"/>
      <c r="P7" s="4"/>
      <c r="Q7" s="4"/>
      <c r="R7" s="4" t="s">
        <v>137</v>
      </c>
      <c r="S7" s="4" t="s">
        <v>138</v>
      </c>
      <c r="T7" s="4" t="s">
        <v>139</v>
      </c>
      <c r="U7" s="4" t="s">
        <v>140</v>
      </c>
      <c r="V7" s="6" t="s">
        <v>141</v>
      </c>
      <c r="W7" s="4" t="s">
        <v>142</v>
      </c>
      <c r="X7" s="4" t="s">
        <v>142</v>
      </c>
      <c r="Y7" s="4" t="s">
        <v>52</v>
      </c>
      <c r="Z7" s="4" t="s">
        <v>53</v>
      </c>
      <c r="AA7" s="4" t="s">
        <v>54</v>
      </c>
      <c r="AB7" s="4" t="s">
        <v>143</v>
      </c>
      <c r="AC7" s="4" t="s">
        <v>144</v>
      </c>
      <c r="AD7" s="4" t="s">
        <v>57</v>
      </c>
      <c r="AE7" s="4" t="s">
        <v>100</v>
      </c>
      <c r="AF7" s="4" t="s">
        <v>82</v>
      </c>
      <c r="AG7" s="4" t="s">
        <v>145</v>
      </c>
      <c r="AH7" s="4" t="s">
        <v>61</v>
      </c>
      <c r="AI7" s="4"/>
      <c r="AJ7" s="4" t="s">
        <v>146</v>
      </c>
      <c r="AK7" s="4" t="s">
        <v>62</v>
      </c>
      <c r="AL7" s="3">
        <f>DATE(2026,2,2)+TIME(14,8,28)</f>
        <v>46055.589212962965</v>
      </c>
    </row>
    <row r="8" spans="1:38" ht="15.6" hidden="1">
      <c r="A8" s="7">
        <f>DATE(2026,2,2)+TIME(18,34,27)</f>
        <v>46055.773923611108</v>
      </c>
      <c r="B8" s="8" t="s">
        <v>147</v>
      </c>
      <c r="C8" s="8" t="s">
        <v>148</v>
      </c>
      <c r="D8" s="8" t="s">
        <v>149</v>
      </c>
      <c r="E8" s="8" t="s">
        <v>136</v>
      </c>
      <c r="F8" s="8" t="s">
        <v>88</v>
      </c>
      <c r="G8" s="8" t="s">
        <v>43</v>
      </c>
      <c r="H8" s="8" t="s">
        <v>44</v>
      </c>
      <c r="I8" s="9">
        <f>DATE(2026,3,11)</f>
        <v>46092</v>
      </c>
      <c r="J8" s="9">
        <f>DATE(2026,3,15)</f>
        <v>46096</v>
      </c>
      <c r="K8" s="8" t="s">
        <v>45</v>
      </c>
      <c r="L8" s="8" t="s">
        <v>150</v>
      </c>
      <c r="M8" s="8" t="s">
        <v>45</v>
      </c>
      <c r="N8" s="8"/>
      <c r="O8" s="8"/>
      <c r="P8" s="8"/>
      <c r="Q8" s="8"/>
      <c r="R8" s="8"/>
      <c r="S8" s="8" t="s">
        <v>151</v>
      </c>
      <c r="T8" s="8" t="s">
        <v>152</v>
      </c>
      <c r="U8" s="8" t="s">
        <v>153</v>
      </c>
      <c r="V8" s="10" t="s">
        <v>154</v>
      </c>
      <c r="W8" s="8" t="s">
        <v>155</v>
      </c>
      <c r="X8" s="8" t="s">
        <v>155</v>
      </c>
      <c r="Y8" s="8" t="s">
        <v>156</v>
      </c>
      <c r="Z8" s="8" t="s">
        <v>157</v>
      </c>
      <c r="AA8" s="8"/>
      <c r="AB8" s="8" t="s">
        <v>158</v>
      </c>
      <c r="AC8" s="8" t="s">
        <v>81</v>
      </c>
      <c r="AD8" s="8" t="s">
        <v>99</v>
      </c>
      <c r="AE8" s="8" t="s">
        <v>159</v>
      </c>
      <c r="AF8" s="8" t="s">
        <v>59</v>
      </c>
      <c r="AG8" s="8" t="s">
        <v>60</v>
      </c>
      <c r="AH8" s="8" t="s">
        <v>61</v>
      </c>
      <c r="AI8" s="8"/>
      <c r="AJ8" s="8"/>
      <c r="AK8" s="8" t="s">
        <v>62</v>
      </c>
      <c r="AL8" s="7">
        <f>DATE(2026,2,2)+TIME(18,34,27)</f>
        <v>46055.773923611108</v>
      </c>
    </row>
    <row r="9" spans="1:38" ht="15.6" hidden="1">
      <c r="A9" s="7">
        <f>DATE(2026,2,12)+TIME(11,30,8)</f>
        <v>46065.479259259257</v>
      </c>
      <c r="B9" s="8" t="s">
        <v>160</v>
      </c>
      <c r="C9" s="8" t="s">
        <v>161</v>
      </c>
      <c r="D9" s="8" t="s">
        <v>162</v>
      </c>
      <c r="E9" s="8" t="s">
        <v>163</v>
      </c>
      <c r="F9" s="8" t="s">
        <v>42</v>
      </c>
      <c r="G9" s="8" t="s">
        <v>164</v>
      </c>
      <c r="H9" s="8" t="s">
        <v>44</v>
      </c>
      <c r="I9" s="9">
        <f>DATE(2026,3,12)</f>
        <v>46093</v>
      </c>
      <c r="J9" s="9">
        <f>DATE(2026,3,15)</f>
        <v>46096</v>
      </c>
      <c r="K9" s="8"/>
      <c r="L9" s="8"/>
      <c r="M9" s="8" t="s">
        <v>45</v>
      </c>
      <c r="N9" s="8" t="s">
        <v>46</v>
      </c>
      <c r="O9" s="8"/>
      <c r="P9" s="8"/>
      <c r="Q9" s="8"/>
      <c r="R9" s="8"/>
      <c r="S9" s="8" t="s">
        <v>165</v>
      </c>
      <c r="T9" s="8" t="s">
        <v>166</v>
      </c>
      <c r="U9" s="8" t="s">
        <v>167</v>
      </c>
      <c r="V9" s="10" t="s">
        <v>168</v>
      </c>
      <c r="W9" s="8" t="s">
        <v>169</v>
      </c>
      <c r="X9" s="8" t="s">
        <v>169</v>
      </c>
      <c r="Y9" s="8" t="s">
        <v>170</v>
      </c>
      <c r="Z9" s="8" t="s">
        <v>171</v>
      </c>
      <c r="AA9" s="8"/>
      <c r="AB9" s="8" t="s">
        <v>172</v>
      </c>
      <c r="AC9" s="8" t="s">
        <v>81</v>
      </c>
      <c r="AD9" s="8" t="s">
        <v>57</v>
      </c>
      <c r="AE9" s="8" t="s">
        <v>58</v>
      </c>
      <c r="AF9" s="8" t="s">
        <v>173</v>
      </c>
      <c r="AG9" s="8" t="s">
        <v>60</v>
      </c>
      <c r="AH9" s="8" t="s">
        <v>61</v>
      </c>
      <c r="AI9" s="8"/>
      <c r="AJ9" s="8"/>
      <c r="AK9" s="8" t="s">
        <v>62</v>
      </c>
      <c r="AL9" s="7">
        <f>DATE(2026,2,12)+TIME(11,30,8)</f>
        <v>46065.479259259257</v>
      </c>
    </row>
    <row r="10" spans="1:38" ht="15.6" hidden="1">
      <c r="A10" s="7">
        <f>DATE(2026,2,2)+TIME(18,18,59)</f>
        <v>46055.763182870367</v>
      </c>
      <c r="B10" s="8" t="s">
        <v>174</v>
      </c>
      <c r="C10" s="8" t="s">
        <v>175</v>
      </c>
      <c r="D10" s="8" t="s">
        <v>176</v>
      </c>
      <c r="E10" s="8" t="s">
        <v>177</v>
      </c>
      <c r="F10" s="8" t="s">
        <v>88</v>
      </c>
      <c r="G10" s="8" t="s">
        <v>164</v>
      </c>
      <c r="H10" s="8" t="s">
        <v>44</v>
      </c>
      <c r="I10" s="9">
        <f>DATE(2026,3,12)</f>
        <v>46093</v>
      </c>
      <c r="J10" s="9">
        <f>DATE(2026,3,15)</f>
        <v>46096</v>
      </c>
      <c r="K10" s="8"/>
      <c r="L10" s="8" t="s">
        <v>178</v>
      </c>
      <c r="M10" s="8" t="s">
        <v>45</v>
      </c>
      <c r="N10" s="8" t="s">
        <v>46</v>
      </c>
      <c r="O10" s="8"/>
      <c r="P10" s="8"/>
      <c r="Q10" s="8"/>
      <c r="R10" s="8"/>
      <c r="S10" s="8" t="s">
        <v>179</v>
      </c>
      <c r="T10" s="8" t="s">
        <v>180</v>
      </c>
      <c r="U10" s="8" t="s">
        <v>181</v>
      </c>
      <c r="V10" s="10" t="s">
        <v>182</v>
      </c>
      <c r="W10" s="8" t="s">
        <v>183</v>
      </c>
      <c r="X10" s="8" t="s">
        <v>183</v>
      </c>
      <c r="Y10" s="8" t="s">
        <v>184</v>
      </c>
      <c r="Z10" s="8" t="s">
        <v>185</v>
      </c>
      <c r="AA10" s="8"/>
      <c r="AB10" s="8" t="s">
        <v>186</v>
      </c>
      <c r="AC10" s="8" t="s">
        <v>81</v>
      </c>
      <c r="AD10" s="8" t="s">
        <v>57</v>
      </c>
      <c r="AE10" s="8" t="s">
        <v>100</v>
      </c>
      <c r="AF10" s="8" t="s">
        <v>59</v>
      </c>
      <c r="AG10" s="8" t="s">
        <v>83</v>
      </c>
      <c r="AH10" s="8" t="s">
        <v>61</v>
      </c>
      <c r="AI10" s="8"/>
      <c r="AJ10" s="8" t="s">
        <v>146</v>
      </c>
      <c r="AK10" s="8" t="s">
        <v>62</v>
      </c>
      <c r="AL10" s="7">
        <f>DATE(2026,2,2)+TIME(18,18,59)</f>
        <v>46055.763182870367</v>
      </c>
    </row>
    <row r="11" spans="1:38" ht="15.6" hidden="1">
      <c r="A11" s="3">
        <f>DATE(2026,2,2)+TIME(18,35,35)</f>
        <v>46055.774710648147</v>
      </c>
      <c r="B11" s="4" t="s">
        <v>187</v>
      </c>
      <c r="C11" s="4" t="s">
        <v>188</v>
      </c>
      <c r="D11" s="4" t="s">
        <v>189</v>
      </c>
      <c r="E11" s="4" t="s">
        <v>190</v>
      </c>
      <c r="F11" s="4" t="s">
        <v>88</v>
      </c>
      <c r="G11" s="4" t="s">
        <v>164</v>
      </c>
      <c r="H11" s="4" t="s">
        <v>44</v>
      </c>
      <c r="I11" s="5">
        <f>DATE(2026,3,11)</f>
        <v>46092</v>
      </c>
      <c r="J11" s="5">
        <f>DATE(2026,3,15)</f>
        <v>46096</v>
      </c>
      <c r="K11" s="4"/>
      <c r="L11" s="4"/>
      <c r="M11" s="4"/>
      <c r="N11" s="4" t="s">
        <v>46</v>
      </c>
      <c r="O11" s="4"/>
      <c r="P11" s="4"/>
      <c r="Q11" s="4"/>
      <c r="R11" s="4"/>
      <c r="S11" s="4" t="s">
        <v>191</v>
      </c>
      <c r="T11" s="4" t="s">
        <v>192</v>
      </c>
      <c r="U11" s="4" t="s">
        <v>193</v>
      </c>
      <c r="V11" s="6" t="s">
        <v>194</v>
      </c>
      <c r="W11" s="4" t="s">
        <v>195</v>
      </c>
      <c r="X11" s="4" t="s">
        <v>195</v>
      </c>
      <c r="Y11" s="4" t="s">
        <v>196</v>
      </c>
      <c r="Z11" s="4" t="s">
        <v>197</v>
      </c>
      <c r="AA11" s="4"/>
      <c r="AB11" s="4" t="s">
        <v>198</v>
      </c>
      <c r="AC11" s="4" t="s">
        <v>199</v>
      </c>
      <c r="AD11" s="4" t="s">
        <v>99</v>
      </c>
      <c r="AE11" s="4" t="s">
        <v>100</v>
      </c>
      <c r="AF11" s="4" t="s">
        <v>59</v>
      </c>
      <c r="AG11" s="4" t="s">
        <v>83</v>
      </c>
      <c r="AH11" s="4" t="s">
        <v>61</v>
      </c>
      <c r="AI11" s="4"/>
      <c r="AJ11" s="4"/>
      <c r="AK11" s="4" t="s">
        <v>62</v>
      </c>
      <c r="AL11" s="3">
        <f>DATE(2026,2,2)+TIME(18,35,35)</f>
        <v>46055.774710648147</v>
      </c>
    </row>
    <row r="12" spans="1:38" ht="15.6" hidden="1">
      <c r="A12" s="3">
        <f>DATE(2026,2,6)+TIME(12,34,18)</f>
        <v>46059.523819444446</v>
      </c>
      <c r="B12" s="4" t="s">
        <v>200</v>
      </c>
      <c r="C12" s="4" t="s">
        <v>201</v>
      </c>
      <c r="D12" s="4" t="s">
        <v>202</v>
      </c>
      <c r="E12" s="4" t="s">
        <v>190</v>
      </c>
      <c r="F12" s="4" t="s">
        <v>88</v>
      </c>
      <c r="G12" s="4" t="s">
        <v>164</v>
      </c>
      <c r="H12" s="4" t="s">
        <v>44</v>
      </c>
      <c r="I12" s="5">
        <f>DATE(2026,3,12)</f>
        <v>46093</v>
      </c>
      <c r="J12" s="5">
        <f>DATE(2026,3,15)</f>
        <v>46096</v>
      </c>
      <c r="K12" s="4"/>
      <c r="L12" s="4"/>
      <c r="M12" s="4" t="s">
        <v>45</v>
      </c>
      <c r="N12" s="4" t="s">
        <v>46</v>
      </c>
      <c r="O12" s="4"/>
      <c r="P12" s="4"/>
      <c r="Q12" s="4"/>
      <c r="R12" s="4"/>
      <c r="S12" s="4" t="s">
        <v>203</v>
      </c>
      <c r="T12" s="4" t="s">
        <v>204</v>
      </c>
      <c r="U12" s="4" t="s">
        <v>205</v>
      </c>
      <c r="V12" s="6" t="s">
        <v>206</v>
      </c>
      <c r="W12" s="4" t="s">
        <v>207</v>
      </c>
      <c r="X12" s="4" t="s">
        <v>207</v>
      </c>
      <c r="Y12" s="4" t="s">
        <v>208</v>
      </c>
      <c r="Z12" s="4" t="s">
        <v>209</v>
      </c>
      <c r="AA12" s="4" t="s">
        <v>197</v>
      </c>
      <c r="AB12" s="4" t="s">
        <v>210</v>
      </c>
      <c r="AC12" s="4" t="s">
        <v>81</v>
      </c>
      <c r="AD12" s="4" t="s">
        <v>57</v>
      </c>
      <c r="AE12" s="4" t="s">
        <v>100</v>
      </c>
      <c r="AF12" s="4" t="s">
        <v>59</v>
      </c>
      <c r="AG12" s="4" t="s">
        <v>101</v>
      </c>
      <c r="AH12" s="4" t="s">
        <v>61</v>
      </c>
      <c r="AI12" s="4"/>
      <c r="AJ12" s="4"/>
      <c r="AK12" s="4" t="s">
        <v>62</v>
      </c>
      <c r="AL12" s="3">
        <f>DATE(2026,2,6)+TIME(12,34,18)</f>
        <v>46059.523819444446</v>
      </c>
    </row>
    <row r="13" spans="1:38" ht="15.6" hidden="1">
      <c r="A13" s="7">
        <f>DATE(2026,2,9)+TIME(12,51,11)</f>
        <v>46062.535543981481</v>
      </c>
      <c r="B13" s="8" t="s">
        <v>211</v>
      </c>
      <c r="C13" s="8" t="s">
        <v>212</v>
      </c>
      <c r="D13" s="8" t="s">
        <v>213</v>
      </c>
      <c r="E13" s="8" t="s">
        <v>190</v>
      </c>
      <c r="F13" s="8" t="s">
        <v>42</v>
      </c>
      <c r="G13" s="8" t="s">
        <v>164</v>
      </c>
      <c r="H13" s="8" t="s">
        <v>44</v>
      </c>
      <c r="I13" s="9">
        <f>DATE(2026,3,12)</f>
        <v>46093</v>
      </c>
      <c r="J13" s="9">
        <f>DATE(2026,3,15)</f>
        <v>46096</v>
      </c>
      <c r="K13" s="8"/>
      <c r="L13" s="8"/>
      <c r="M13" s="8"/>
      <c r="N13" s="8" t="s">
        <v>46</v>
      </c>
      <c r="O13" s="8"/>
      <c r="P13" s="8"/>
      <c r="Q13" s="8"/>
      <c r="R13" s="8"/>
      <c r="S13" s="8" t="s">
        <v>214</v>
      </c>
      <c r="T13" s="8" t="s">
        <v>215</v>
      </c>
      <c r="U13" s="8" t="s">
        <v>216</v>
      </c>
      <c r="V13" s="10" t="s">
        <v>217</v>
      </c>
      <c r="W13" s="8" t="s">
        <v>218</v>
      </c>
      <c r="X13" s="8" t="s">
        <v>218</v>
      </c>
      <c r="Y13" s="8" t="s">
        <v>219</v>
      </c>
      <c r="Z13" s="8" t="s">
        <v>209</v>
      </c>
      <c r="AA13" s="8" t="s">
        <v>197</v>
      </c>
      <c r="AB13" s="8" t="s">
        <v>220</v>
      </c>
      <c r="AC13" s="8" t="s">
        <v>81</v>
      </c>
      <c r="AD13" s="8" t="s">
        <v>99</v>
      </c>
      <c r="AE13" s="8" t="s">
        <v>58</v>
      </c>
      <c r="AF13" s="8" t="s">
        <v>82</v>
      </c>
      <c r="AG13" s="8" t="s">
        <v>101</v>
      </c>
      <c r="AH13" s="8" t="s">
        <v>61</v>
      </c>
      <c r="AI13" s="8"/>
      <c r="AJ13" s="8"/>
      <c r="AK13" s="8" t="s">
        <v>62</v>
      </c>
      <c r="AL13" s="7">
        <f>DATE(2026,2,9)+TIME(12,51,11)</f>
        <v>46062.535543981481</v>
      </c>
    </row>
    <row r="14" spans="1:38" ht="15.6" hidden="1">
      <c r="A14" s="7">
        <f>DATE(2026,2,2)+TIME(17,4,24)</f>
        <v>46055.711388888885</v>
      </c>
      <c r="B14" s="8" t="s">
        <v>221</v>
      </c>
      <c r="C14" s="8" t="s">
        <v>222</v>
      </c>
      <c r="D14" s="8" t="s">
        <v>223</v>
      </c>
      <c r="E14" s="8" t="s">
        <v>66</v>
      </c>
      <c r="F14" s="8" t="s">
        <v>88</v>
      </c>
      <c r="G14" s="8" t="s">
        <v>164</v>
      </c>
      <c r="H14" s="8" t="s">
        <v>44</v>
      </c>
      <c r="I14" s="9">
        <f>DATE(2026,3,12)</f>
        <v>46093</v>
      </c>
      <c r="J14" s="9">
        <f>DATE(2026,3,15)</f>
        <v>46096</v>
      </c>
      <c r="K14" s="8"/>
      <c r="L14" s="8"/>
      <c r="M14" s="8" t="s">
        <v>45</v>
      </c>
      <c r="N14" s="8" t="s">
        <v>67</v>
      </c>
      <c r="O14" s="8" t="s">
        <v>224</v>
      </c>
      <c r="P14" s="8" t="s">
        <v>225</v>
      </c>
      <c r="Q14" s="8" t="s">
        <v>226</v>
      </c>
      <c r="R14" s="8"/>
      <c r="S14" s="8" t="s">
        <v>227</v>
      </c>
      <c r="T14" s="8" t="s">
        <v>228</v>
      </c>
      <c r="U14" s="8" t="s">
        <v>229</v>
      </c>
      <c r="V14" s="10" t="s">
        <v>230</v>
      </c>
      <c r="W14" s="8" t="s">
        <v>231</v>
      </c>
      <c r="X14" s="8" t="s">
        <v>231</v>
      </c>
      <c r="Y14" s="8" t="s">
        <v>77</v>
      </c>
      <c r="Z14" s="8" t="s">
        <v>78</v>
      </c>
      <c r="AA14" s="8" t="s">
        <v>79</v>
      </c>
      <c r="AB14" s="8" t="s">
        <v>232</v>
      </c>
      <c r="AC14" s="8" t="s">
        <v>81</v>
      </c>
      <c r="AD14" s="8" t="s">
        <v>57</v>
      </c>
      <c r="AE14" s="8" t="s">
        <v>100</v>
      </c>
      <c r="AF14" s="8" t="s">
        <v>59</v>
      </c>
      <c r="AG14" s="8" t="s">
        <v>145</v>
      </c>
      <c r="AH14" s="8" t="s">
        <v>61</v>
      </c>
      <c r="AI14" s="8"/>
      <c r="AJ14" s="8" t="s">
        <v>146</v>
      </c>
      <c r="AK14" s="8" t="s">
        <v>62</v>
      </c>
      <c r="AL14" s="7">
        <f>DATE(2026,2,2)+TIME(17,4,24)</f>
        <v>46055.711388888885</v>
      </c>
    </row>
    <row r="15" spans="1:38" ht="15.6">
      <c r="A15" s="7">
        <f>DATE(2026,2,17)+TIME(12,16,18)</f>
        <v>46070.511319444442</v>
      </c>
      <c r="B15" s="8" t="s">
        <v>233</v>
      </c>
      <c r="C15" s="8" t="s">
        <v>234</v>
      </c>
      <c r="D15" s="8" t="s">
        <v>235</v>
      </c>
      <c r="E15" s="8" t="s">
        <v>236</v>
      </c>
      <c r="F15" s="8" t="s">
        <v>88</v>
      </c>
      <c r="G15" s="8" t="s">
        <v>164</v>
      </c>
      <c r="H15" s="8" t="s">
        <v>44</v>
      </c>
      <c r="I15" s="9">
        <f>DATE(2026,3,12)</f>
        <v>46093</v>
      </c>
      <c r="J15" s="9">
        <f>DATE(2026,3,15)</f>
        <v>46096</v>
      </c>
      <c r="K15" s="8"/>
      <c r="L15" s="8" t="s">
        <v>237</v>
      </c>
      <c r="M15" s="8"/>
      <c r="N15" s="8" t="s">
        <v>46</v>
      </c>
      <c r="O15" s="8"/>
      <c r="P15" s="8"/>
      <c r="Q15" s="8"/>
      <c r="R15" s="8"/>
      <c r="S15" s="8" t="s">
        <v>238</v>
      </c>
      <c r="T15" s="8" t="s">
        <v>239</v>
      </c>
      <c r="U15" s="8" t="s">
        <v>240</v>
      </c>
      <c r="V15" s="10" t="s">
        <v>241</v>
      </c>
      <c r="W15" s="8" t="s">
        <v>242</v>
      </c>
      <c r="X15" s="8" t="s">
        <v>242</v>
      </c>
      <c r="Y15" s="8" t="s">
        <v>243</v>
      </c>
      <c r="Z15" s="8" t="s">
        <v>244</v>
      </c>
      <c r="AA15" s="8"/>
      <c r="AB15" s="8" t="s">
        <v>245</v>
      </c>
      <c r="AC15" s="8" t="s">
        <v>144</v>
      </c>
      <c r="AD15" s="8" t="s">
        <v>246</v>
      </c>
      <c r="AE15" s="8" t="s">
        <v>100</v>
      </c>
      <c r="AF15" s="8" t="s">
        <v>82</v>
      </c>
      <c r="AG15" s="8" t="s">
        <v>101</v>
      </c>
      <c r="AH15" s="8" t="s">
        <v>61</v>
      </c>
      <c r="AI15" s="8"/>
      <c r="AJ15" s="8"/>
      <c r="AK15" s="8" t="s">
        <v>62</v>
      </c>
      <c r="AL15" s="7">
        <f>DATE(2026,2,17)+TIME(12,16,18)</f>
        <v>46070.511319444442</v>
      </c>
    </row>
    <row r="16" spans="1:38" ht="15.6" hidden="1">
      <c r="A16" s="3">
        <f>DATE(2026,2,19)+TIME(15,22,50)</f>
        <v>46072.640856481485</v>
      </c>
      <c r="B16" s="4" t="s">
        <v>120</v>
      </c>
      <c r="C16" s="4" t="s">
        <v>247</v>
      </c>
      <c r="D16" s="4" t="s">
        <v>248</v>
      </c>
      <c r="E16" s="4" t="s">
        <v>249</v>
      </c>
      <c r="F16" s="4" t="s">
        <v>88</v>
      </c>
      <c r="G16" s="4" t="s">
        <v>164</v>
      </c>
      <c r="H16" s="4" t="s">
        <v>44</v>
      </c>
      <c r="I16" s="5">
        <f>DATE(2026,3,12)</f>
        <v>46093</v>
      </c>
      <c r="J16" s="5">
        <f>DATE(2026,3,15)</f>
        <v>46096</v>
      </c>
      <c r="K16" s="4"/>
      <c r="L16" s="4" t="s">
        <v>250</v>
      </c>
      <c r="M16" s="4" t="s">
        <v>45</v>
      </c>
      <c r="N16" s="4" t="s">
        <v>46</v>
      </c>
      <c r="O16" s="4"/>
      <c r="P16" s="4"/>
      <c r="Q16" s="4"/>
      <c r="R16" s="4"/>
      <c r="S16" s="4" t="s">
        <v>251</v>
      </c>
      <c r="T16" s="4" t="s">
        <v>252</v>
      </c>
      <c r="U16" s="4" t="s">
        <v>253</v>
      </c>
      <c r="V16" s="6" t="s">
        <v>254</v>
      </c>
      <c r="W16" s="4" t="s">
        <v>255</v>
      </c>
      <c r="X16" s="4" t="s">
        <v>255</v>
      </c>
      <c r="Y16" s="4" t="s">
        <v>256</v>
      </c>
      <c r="Z16" s="4" t="s">
        <v>257</v>
      </c>
      <c r="AA16" s="4"/>
      <c r="AB16" s="4" t="s">
        <v>258</v>
      </c>
      <c r="AC16" s="4" t="s">
        <v>81</v>
      </c>
      <c r="AD16" s="4" t="s">
        <v>57</v>
      </c>
      <c r="AE16" s="4" t="s">
        <v>100</v>
      </c>
      <c r="AF16" s="4" t="s">
        <v>82</v>
      </c>
      <c r="AG16" s="4" t="s">
        <v>60</v>
      </c>
      <c r="AH16" s="4" t="s">
        <v>61</v>
      </c>
      <c r="AI16" s="4" t="s">
        <v>259</v>
      </c>
      <c r="AJ16" s="4" t="s">
        <v>146</v>
      </c>
      <c r="AK16" s="4" t="s">
        <v>62</v>
      </c>
      <c r="AL16" s="3">
        <f>DATE(2026,2,19)+TIME(15,22,50)</f>
        <v>46072.640856481485</v>
      </c>
    </row>
    <row r="17" spans="1:38" ht="15.6" hidden="1">
      <c r="A17" s="7">
        <f>DATE(2026,2,2)+TIME(20,26,39)</f>
        <v>46055.851840277777</v>
      </c>
      <c r="B17" s="8" t="s">
        <v>260</v>
      </c>
      <c r="C17" s="8" t="s">
        <v>261</v>
      </c>
      <c r="D17" s="8" t="s">
        <v>262</v>
      </c>
      <c r="E17" s="8" t="s">
        <v>263</v>
      </c>
      <c r="F17" s="8" t="s">
        <v>88</v>
      </c>
      <c r="G17" s="8" t="s">
        <v>164</v>
      </c>
      <c r="H17" s="8" t="s">
        <v>44</v>
      </c>
      <c r="I17" s="9">
        <f>DATE(2026,3,11)</f>
        <v>46092</v>
      </c>
      <c r="J17" s="9">
        <f>DATE(2026,3,15)</f>
        <v>46096</v>
      </c>
      <c r="K17" s="8"/>
      <c r="L17" s="8" t="s">
        <v>264</v>
      </c>
      <c r="M17" s="8" t="s">
        <v>45</v>
      </c>
      <c r="N17" s="8" t="s">
        <v>46</v>
      </c>
      <c r="O17" s="8"/>
      <c r="P17" s="8"/>
      <c r="Q17" s="8"/>
      <c r="R17" s="8" t="s">
        <v>265</v>
      </c>
      <c r="S17" s="8" t="s">
        <v>266</v>
      </c>
      <c r="T17" s="8" t="s">
        <v>267</v>
      </c>
      <c r="U17" s="8" t="s">
        <v>268</v>
      </c>
      <c r="V17" s="10" t="s">
        <v>269</v>
      </c>
      <c r="W17" s="8" t="s">
        <v>270</v>
      </c>
      <c r="X17" s="8" t="s">
        <v>270</v>
      </c>
      <c r="Y17" s="8" t="s">
        <v>271</v>
      </c>
      <c r="Z17" s="8" t="s">
        <v>52</v>
      </c>
      <c r="AA17" s="8" t="s">
        <v>272</v>
      </c>
      <c r="AB17" s="8" t="s">
        <v>273</v>
      </c>
      <c r="AC17" s="8" t="s">
        <v>81</v>
      </c>
      <c r="AD17" s="8" t="s">
        <v>274</v>
      </c>
      <c r="AE17" s="8" t="s">
        <v>100</v>
      </c>
      <c r="AF17" s="8" t="s">
        <v>82</v>
      </c>
      <c r="AG17" s="8" t="s">
        <v>101</v>
      </c>
      <c r="AH17" s="8" t="s">
        <v>61</v>
      </c>
      <c r="AI17" s="8"/>
      <c r="AJ17" s="8" t="s">
        <v>146</v>
      </c>
      <c r="AK17" s="8" t="s">
        <v>62</v>
      </c>
      <c r="AL17" s="7">
        <f>DATE(2026,2,2)+TIME(20,26,39)</f>
        <v>46055.851840277777</v>
      </c>
    </row>
    <row r="18" spans="1:38" ht="15.6" hidden="1">
      <c r="A18" s="7">
        <f>DATE(2026,2,19)+TIME(17,56,8)</f>
        <v>46072.747314814813</v>
      </c>
      <c r="B18" s="8" t="s">
        <v>275</v>
      </c>
      <c r="C18" s="8" t="s">
        <v>276</v>
      </c>
      <c r="D18" s="8" t="s">
        <v>277</v>
      </c>
      <c r="E18" s="8" t="s">
        <v>263</v>
      </c>
      <c r="F18" s="8" t="s">
        <v>42</v>
      </c>
      <c r="G18" s="8" t="s">
        <v>164</v>
      </c>
      <c r="H18" s="8" t="s">
        <v>44</v>
      </c>
      <c r="I18" s="9">
        <f>DATE(2026,3,12)</f>
        <v>46093</v>
      </c>
      <c r="J18" s="9">
        <f>DATE(2026,3,15)</f>
        <v>46096</v>
      </c>
      <c r="K18" s="8"/>
      <c r="L18" s="8"/>
      <c r="M18" s="8" t="s">
        <v>45</v>
      </c>
      <c r="N18" s="8" t="s">
        <v>67</v>
      </c>
      <c r="O18" s="8" t="s">
        <v>278</v>
      </c>
      <c r="P18" s="8" t="s">
        <v>279</v>
      </c>
      <c r="Q18" s="8" t="s">
        <v>280</v>
      </c>
      <c r="R18" s="8"/>
      <c r="S18" s="8" t="s">
        <v>281</v>
      </c>
      <c r="T18" s="8" t="s">
        <v>282</v>
      </c>
      <c r="U18" s="8" t="s">
        <v>283</v>
      </c>
      <c r="V18" s="10" t="s">
        <v>284</v>
      </c>
      <c r="W18" s="8" t="s">
        <v>285</v>
      </c>
      <c r="X18" s="8" t="s">
        <v>286</v>
      </c>
      <c r="Y18" s="8" t="s">
        <v>287</v>
      </c>
      <c r="Z18" s="8" t="s">
        <v>52</v>
      </c>
      <c r="AA18" s="8" t="s">
        <v>272</v>
      </c>
      <c r="AB18" s="8" t="s">
        <v>288</v>
      </c>
      <c r="AC18" s="8" t="s">
        <v>199</v>
      </c>
      <c r="AD18" s="8" t="s">
        <v>57</v>
      </c>
      <c r="AE18" s="8" t="s">
        <v>58</v>
      </c>
      <c r="AF18" s="8" t="s">
        <v>289</v>
      </c>
      <c r="AG18" s="8" t="s">
        <v>83</v>
      </c>
      <c r="AH18" s="8" t="s">
        <v>61</v>
      </c>
      <c r="AI18" s="8" t="s">
        <v>259</v>
      </c>
      <c r="AJ18" s="8" t="s">
        <v>146</v>
      </c>
      <c r="AK18" s="8" t="s">
        <v>62</v>
      </c>
      <c r="AL18" s="7">
        <f>DATE(2026,2,19)+TIME(17,56,8)</f>
        <v>46072.747314814813</v>
      </c>
    </row>
    <row r="19" spans="1:38" ht="15.6" hidden="1">
      <c r="A19" s="7">
        <f>DATE(2026,2,21)+TIME(21,21,54)</f>
        <v>46074.890208333331</v>
      </c>
      <c r="B19" s="8" t="s">
        <v>290</v>
      </c>
      <c r="C19" s="8" t="s">
        <v>291</v>
      </c>
      <c r="D19" s="8" t="s">
        <v>292</v>
      </c>
      <c r="E19" s="8" t="s">
        <v>263</v>
      </c>
      <c r="F19" s="8" t="s">
        <v>88</v>
      </c>
      <c r="G19" s="8" t="s">
        <v>164</v>
      </c>
      <c r="H19" s="8" t="s">
        <v>44</v>
      </c>
      <c r="I19" s="9">
        <f>DATE(2026,3,12)</f>
        <v>46093</v>
      </c>
      <c r="J19" s="9">
        <f>DATE(2026,3,15)</f>
        <v>46096</v>
      </c>
      <c r="K19" s="8"/>
      <c r="L19" s="8" t="s">
        <v>259</v>
      </c>
      <c r="M19" s="8" t="s">
        <v>45</v>
      </c>
      <c r="N19" s="8" t="s">
        <v>46</v>
      </c>
      <c r="O19" s="8"/>
      <c r="P19" s="8"/>
      <c r="Q19" s="8"/>
      <c r="R19" s="8"/>
      <c r="S19" s="8" t="s">
        <v>293</v>
      </c>
      <c r="T19" s="8" t="s">
        <v>294</v>
      </c>
      <c r="U19" s="8" t="s">
        <v>295</v>
      </c>
      <c r="V19" s="10" t="s">
        <v>296</v>
      </c>
      <c r="W19" s="8" t="s">
        <v>297</v>
      </c>
      <c r="X19" s="8" t="s">
        <v>297</v>
      </c>
      <c r="Y19" s="8" t="s">
        <v>298</v>
      </c>
      <c r="Z19" s="8" t="s">
        <v>52</v>
      </c>
      <c r="AA19" s="8" t="s">
        <v>272</v>
      </c>
      <c r="AB19" s="8" t="s">
        <v>299</v>
      </c>
      <c r="AC19" s="8" t="s">
        <v>199</v>
      </c>
      <c r="AD19" s="8" t="s">
        <v>57</v>
      </c>
      <c r="AE19" s="8" t="s">
        <v>100</v>
      </c>
      <c r="AF19" s="8" t="s">
        <v>59</v>
      </c>
      <c r="AG19" s="8" t="s">
        <v>101</v>
      </c>
      <c r="AH19" s="8" t="s">
        <v>61</v>
      </c>
      <c r="AI19" s="8"/>
      <c r="AJ19" s="8"/>
      <c r="AK19" s="8" t="s">
        <v>62</v>
      </c>
      <c r="AL19" s="7">
        <f>DATE(2026,2,21)+TIME(21,21,54)</f>
        <v>46074.890208333331</v>
      </c>
    </row>
    <row r="20" spans="1:38" ht="15.6" hidden="1">
      <c r="A20" s="3">
        <f>DATE(2026,2,2)+TIME(14,21,8)</f>
        <v>46055.598009259258</v>
      </c>
      <c r="B20" s="4" t="s">
        <v>300</v>
      </c>
      <c r="C20" s="4" t="s">
        <v>301</v>
      </c>
      <c r="D20" s="4" t="s">
        <v>302</v>
      </c>
      <c r="E20" s="4" t="s">
        <v>123</v>
      </c>
      <c r="F20" s="4" t="s">
        <v>88</v>
      </c>
      <c r="G20" s="4" t="s">
        <v>164</v>
      </c>
      <c r="H20" s="4" t="s">
        <v>44</v>
      </c>
      <c r="I20" s="5">
        <f>DATE(2026,3,12)</f>
        <v>46093</v>
      </c>
      <c r="J20" s="5">
        <f>DATE(2026,3,15)</f>
        <v>46096</v>
      </c>
      <c r="K20" s="4"/>
      <c r="L20" s="4"/>
      <c r="M20" s="4" t="s">
        <v>45</v>
      </c>
      <c r="N20" s="4" t="s">
        <v>46</v>
      </c>
      <c r="O20" s="4"/>
      <c r="P20" s="4"/>
      <c r="Q20" s="4"/>
      <c r="R20" s="4"/>
      <c r="S20" s="4" t="s">
        <v>303</v>
      </c>
      <c r="T20" s="4" t="s">
        <v>304</v>
      </c>
      <c r="U20" s="4" t="s">
        <v>305</v>
      </c>
      <c r="V20" s="6" t="s">
        <v>306</v>
      </c>
      <c r="W20" s="4" t="s">
        <v>307</v>
      </c>
      <c r="X20" s="4" t="s">
        <v>307</v>
      </c>
      <c r="Y20" s="4" t="s">
        <v>308</v>
      </c>
      <c r="Z20" s="4" t="s">
        <v>131</v>
      </c>
      <c r="AA20" s="4"/>
      <c r="AB20" s="4" t="s">
        <v>309</v>
      </c>
      <c r="AC20" s="4" t="s">
        <v>81</v>
      </c>
      <c r="AD20" s="4" t="s">
        <v>57</v>
      </c>
      <c r="AE20" s="4" t="s">
        <v>100</v>
      </c>
      <c r="AF20" s="4" t="s">
        <v>289</v>
      </c>
      <c r="AG20" s="4" t="s">
        <v>83</v>
      </c>
      <c r="AH20" s="4" t="s">
        <v>61</v>
      </c>
      <c r="AI20" s="4"/>
      <c r="AJ20" s="4"/>
      <c r="AK20" s="4" t="s">
        <v>62</v>
      </c>
      <c r="AL20" s="3">
        <f>DATE(2026,2,2)+TIME(14,21,8)</f>
        <v>46055.598009259258</v>
      </c>
    </row>
    <row r="21" spans="1:38" ht="15.6" hidden="1">
      <c r="A21" s="7">
        <f>DATE(2026,2,3)+TIME(10,41,56)</f>
        <v>46056.445787037039</v>
      </c>
      <c r="B21" s="8" t="s">
        <v>310</v>
      </c>
      <c r="C21" s="8" t="s">
        <v>311</v>
      </c>
      <c r="D21" s="8" t="s">
        <v>312</v>
      </c>
      <c r="E21" s="8" t="s">
        <v>123</v>
      </c>
      <c r="F21" s="8" t="s">
        <v>42</v>
      </c>
      <c r="G21" s="8" t="s">
        <v>164</v>
      </c>
      <c r="H21" s="8" t="s">
        <v>44</v>
      </c>
      <c r="I21" s="9">
        <f>DATE(2026,3,12)</f>
        <v>46093</v>
      </c>
      <c r="J21" s="9">
        <f>DATE(2026,3,15)</f>
        <v>46096</v>
      </c>
      <c r="K21" s="8"/>
      <c r="L21" s="8"/>
      <c r="M21" s="8"/>
      <c r="N21" s="8" t="s">
        <v>67</v>
      </c>
      <c r="O21" s="8" t="s">
        <v>313</v>
      </c>
      <c r="P21" s="8" t="s">
        <v>314</v>
      </c>
      <c r="Q21" s="8" t="s">
        <v>315</v>
      </c>
      <c r="R21" s="8" t="s">
        <v>313</v>
      </c>
      <c r="S21" s="8" t="s">
        <v>316</v>
      </c>
      <c r="T21" s="8" t="s">
        <v>317</v>
      </c>
      <c r="U21" s="8" t="s">
        <v>318</v>
      </c>
      <c r="V21" s="10" t="s">
        <v>319</v>
      </c>
      <c r="W21" s="8" t="s">
        <v>320</v>
      </c>
      <c r="X21" s="8" t="s">
        <v>320</v>
      </c>
      <c r="Y21" s="8" t="s">
        <v>321</v>
      </c>
      <c r="Z21" s="8" t="s">
        <v>130</v>
      </c>
      <c r="AA21" s="8" t="s">
        <v>131</v>
      </c>
      <c r="AB21" s="8" t="s">
        <v>322</v>
      </c>
      <c r="AC21" s="8" t="s">
        <v>81</v>
      </c>
      <c r="AD21" s="8" t="s">
        <v>57</v>
      </c>
      <c r="AE21" s="8" t="s">
        <v>58</v>
      </c>
      <c r="AF21" s="8" t="s">
        <v>59</v>
      </c>
      <c r="AG21" s="8" t="s">
        <v>60</v>
      </c>
      <c r="AH21" s="8" t="s">
        <v>61</v>
      </c>
      <c r="AI21" s="8"/>
      <c r="AJ21" s="8" t="s">
        <v>45</v>
      </c>
      <c r="AK21" s="8" t="s">
        <v>62</v>
      </c>
      <c r="AL21" s="7">
        <f>DATE(2026,2,3)+TIME(10,41,56)</f>
        <v>46056.445787037039</v>
      </c>
    </row>
    <row r="22" spans="1:38" ht="15.6" hidden="1">
      <c r="A22" s="7">
        <f>DATE(2026,2,13)+TIME(21,19,15)</f>
        <v>46066.888368055559</v>
      </c>
      <c r="B22" s="8" t="s">
        <v>323</v>
      </c>
      <c r="C22" s="8" t="s">
        <v>324</v>
      </c>
      <c r="D22" s="8" t="s">
        <v>325</v>
      </c>
      <c r="E22" s="8" t="s">
        <v>123</v>
      </c>
      <c r="F22" s="8" t="s">
        <v>88</v>
      </c>
      <c r="G22" s="8" t="s">
        <v>164</v>
      </c>
      <c r="H22" s="8" t="s">
        <v>44</v>
      </c>
      <c r="I22" s="9">
        <f>DATE(2026,3,12)</f>
        <v>46093</v>
      </c>
      <c r="J22" s="9">
        <f>DATE(2026,3,15)</f>
        <v>46096</v>
      </c>
      <c r="K22" s="8"/>
      <c r="L22" s="8"/>
      <c r="M22" s="8" t="s">
        <v>45</v>
      </c>
      <c r="N22" s="8" t="s">
        <v>46</v>
      </c>
      <c r="O22" s="8"/>
      <c r="P22" s="8"/>
      <c r="Q22" s="8"/>
      <c r="R22" s="8"/>
      <c r="S22" s="8" t="s">
        <v>326</v>
      </c>
      <c r="T22" s="8" t="s">
        <v>327</v>
      </c>
      <c r="U22" s="8" t="s">
        <v>328</v>
      </c>
      <c r="V22" s="10" t="s">
        <v>329</v>
      </c>
      <c r="W22" s="8" t="s">
        <v>330</v>
      </c>
      <c r="X22" s="8" t="s">
        <v>330</v>
      </c>
      <c r="Y22" s="8" t="s">
        <v>331</v>
      </c>
      <c r="Z22" s="8" t="s">
        <v>130</v>
      </c>
      <c r="AA22" s="8"/>
      <c r="AB22" s="8" t="s">
        <v>332</v>
      </c>
      <c r="AC22" s="8" t="s">
        <v>81</v>
      </c>
      <c r="AD22" s="8" t="s">
        <v>57</v>
      </c>
      <c r="AE22" s="8" t="s">
        <v>100</v>
      </c>
      <c r="AF22" s="8" t="s">
        <v>59</v>
      </c>
      <c r="AG22" s="8" t="s">
        <v>101</v>
      </c>
      <c r="AH22" s="8" t="s">
        <v>61</v>
      </c>
      <c r="AI22" s="8"/>
      <c r="AJ22" s="8" t="s">
        <v>45</v>
      </c>
      <c r="AK22" s="8" t="s">
        <v>62</v>
      </c>
      <c r="AL22" s="7">
        <f>DATE(2026,2,13)+TIME(21,19,15)</f>
        <v>46066.888368055559</v>
      </c>
    </row>
    <row r="23" spans="1:38" ht="15.6" hidden="1">
      <c r="A23" s="3">
        <f>DATE(2026,2,19)+TIME(0,26,16)</f>
        <v>46072.018240740741</v>
      </c>
      <c r="B23" s="4" t="s">
        <v>333</v>
      </c>
      <c r="C23" s="4" t="s">
        <v>334</v>
      </c>
      <c r="D23" s="4" t="s">
        <v>335</v>
      </c>
      <c r="E23" s="4" t="s">
        <v>336</v>
      </c>
      <c r="F23" s="4" t="s">
        <v>88</v>
      </c>
      <c r="G23" s="4" t="s">
        <v>337</v>
      </c>
      <c r="H23" s="4" t="s">
        <v>44</v>
      </c>
      <c r="I23" s="5">
        <f>DATE(2026,3,12)</f>
        <v>46093</v>
      </c>
      <c r="J23" s="5">
        <f>DATE(2026,3,15)</f>
        <v>46096</v>
      </c>
      <c r="K23" s="4"/>
      <c r="L23" s="4" t="s">
        <v>338</v>
      </c>
      <c r="M23" s="4"/>
      <c r="N23" s="4"/>
      <c r="O23" s="4"/>
      <c r="P23" s="4"/>
      <c r="Q23" s="4"/>
      <c r="R23" s="4"/>
      <c r="S23" s="4" t="s">
        <v>339</v>
      </c>
      <c r="T23" s="4" t="s">
        <v>340</v>
      </c>
      <c r="U23" s="4" t="s">
        <v>341</v>
      </c>
      <c r="V23" s="6" t="s">
        <v>342</v>
      </c>
      <c r="W23" s="4" t="s">
        <v>343</v>
      </c>
      <c r="X23" s="4" t="s">
        <v>343</v>
      </c>
      <c r="Y23" s="4" t="s">
        <v>344</v>
      </c>
      <c r="Z23" s="4" t="s">
        <v>345</v>
      </c>
      <c r="AA23" s="4"/>
      <c r="AB23" s="4" t="s">
        <v>346</v>
      </c>
      <c r="AC23" s="4" t="s">
        <v>199</v>
      </c>
      <c r="AD23" s="4" t="s">
        <v>57</v>
      </c>
      <c r="AE23" s="4" t="s">
        <v>100</v>
      </c>
      <c r="AF23" s="4" t="s">
        <v>59</v>
      </c>
      <c r="AG23" s="4" t="s">
        <v>60</v>
      </c>
      <c r="AH23" s="4" t="s">
        <v>61</v>
      </c>
      <c r="AI23" s="4"/>
      <c r="AJ23" s="4"/>
      <c r="AK23" s="4" t="s">
        <v>62</v>
      </c>
      <c r="AL23" s="3">
        <f>DATE(2026,2,19)+TIME(0,26,16)</f>
        <v>46072.018240740741</v>
      </c>
    </row>
    <row r="24" spans="1:38" ht="15.6" hidden="1">
      <c r="A24" s="3">
        <f>DATE(2026,2,11)+TIME(16,0,12)</f>
        <v>46064.666805555556</v>
      </c>
      <c r="B24" s="4" t="s">
        <v>347</v>
      </c>
      <c r="C24" s="4" t="s">
        <v>348</v>
      </c>
      <c r="D24" s="4" t="s">
        <v>349</v>
      </c>
      <c r="E24" s="4" t="s">
        <v>163</v>
      </c>
      <c r="F24" s="4" t="s">
        <v>88</v>
      </c>
      <c r="G24" s="4" t="s">
        <v>350</v>
      </c>
      <c r="H24" s="4" t="s">
        <v>44</v>
      </c>
      <c r="I24" s="5">
        <f>DATE(2026,3,12)</f>
        <v>46093</v>
      </c>
      <c r="J24" s="5">
        <f>DATE(2026,3,15)</f>
        <v>46096</v>
      </c>
      <c r="K24" s="4"/>
      <c r="L24" s="4" t="s">
        <v>351</v>
      </c>
      <c r="M24" s="4" t="s">
        <v>45</v>
      </c>
      <c r="N24" s="4"/>
      <c r="O24" s="4"/>
      <c r="P24" s="4"/>
      <c r="Q24" s="4"/>
      <c r="R24" s="4"/>
      <c r="S24" s="4" t="s">
        <v>352</v>
      </c>
      <c r="T24" s="4" t="s">
        <v>353</v>
      </c>
      <c r="U24" s="4" t="s">
        <v>354</v>
      </c>
      <c r="V24" s="6" t="s">
        <v>355</v>
      </c>
      <c r="W24" s="4" t="s">
        <v>356</v>
      </c>
      <c r="X24" s="4" t="s">
        <v>356</v>
      </c>
      <c r="Y24" s="4" t="s">
        <v>357</v>
      </c>
      <c r="Z24" s="4" t="s">
        <v>171</v>
      </c>
      <c r="AA24" s="4" t="s">
        <v>358</v>
      </c>
      <c r="AB24" s="4" t="s">
        <v>359</v>
      </c>
      <c r="AC24" s="4" t="s">
        <v>81</v>
      </c>
      <c r="AD24" s="4" t="s">
        <v>57</v>
      </c>
      <c r="AE24" s="4" t="s">
        <v>100</v>
      </c>
      <c r="AF24" s="4" t="s">
        <v>59</v>
      </c>
      <c r="AG24" s="4" t="s">
        <v>60</v>
      </c>
      <c r="AH24" s="4" t="s">
        <v>61</v>
      </c>
      <c r="AI24" s="4"/>
      <c r="AJ24" s="4"/>
      <c r="AK24" s="4" t="s">
        <v>62</v>
      </c>
      <c r="AL24" s="3">
        <f>DATE(2026,2,11)+TIME(16,0,12)</f>
        <v>46064.666805555556</v>
      </c>
    </row>
    <row r="25" spans="1:38" ht="15.6" hidden="1">
      <c r="A25" s="7">
        <f>DATE(2026,2,9)+TIME(22,23,56)</f>
        <v>46062.933287037034</v>
      </c>
      <c r="B25" s="8" t="s">
        <v>360</v>
      </c>
      <c r="C25" s="8" t="s">
        <v>361</v>
      </c>
      <c r="D25" s="8" t="s">
        <v>362</v>
      </c>
      <c r="E25" s="8" t="s">
        <v>190</v>
      </c>
      <c r="F25" s="8" t="s">
        <v>88</v>
      </c>
      <c r="G25" s="8" t="s">
        <v>350</v>
      </c>
      <c r="H25" s="8" t="s">
        <v>44</v>
      </c>
      <c r="I25" s="9">
        <f>DATE(2026,3,12)</f>
        <v>46093</v>
      </c>
      <c r="J25" s="9">
        <f>DATE(2026,3,15)</f>
        <v>46096</v>
      </c>
      <c r="K25" s="8"/>
      <c r="L25" s="8"/>
      <c r="M25" s="8"/>
      <c r="N25" s="8"/>
      <c r="O25" s="8"/>
      <c r="P25" s="8"/>
      <c r="Q25" s="8"/>
      <c r="R25" s="8"/>
      <c r="S25" s="8" t="s">
        <v>363</v>
      </c>
      <c r="T25" s="8" t="s">
        <v>364</v>
      </c>
      <c r="U25" s="8" t="s">
        <v>365</v>
      </c>
      <c r="V25" s="10" t="s">
        <v>366</v>
      </c>
      <c r="W25" s="8" t="s">
        <v>367</v>
      </c>
      <c r="X25" s="8" t="s">
        <v>368</v>
      </c>
      <c r="Y25" s="8" t="s">
        <v>369</v>
      </c>
      <c r="Z25" s="8" t="s">
        <v>209</v>
      </c>
      <c r="AA25" s="8" t="s">
        <v>197</v>
      </c>
      <c r="AB25" s="8" t="s">
        <v>370</v>
      </c>
      <c r="AC25" s="8" t="s">
        <v>371</v>
      </c>
      <c r="AD25" s="8" t="s">
        <v>246</v>
      </c>
      <c r="AE25" s="8" t="s">
        <v>100</v>
      </c>
      <c r="AF25" s="8" t="s">
        <v>289</v>
      </c>
      <c r="AG25" s="8" t="s">
        <v>83</v>
      </c>
      <c r="AH25" s="8" t="s">
        <v>61</v>
      </c>
      <c r="AI25" s="8"/>
      <c r="AJ25" s="8"/>
      <c r="AK25" s="8" t="s">
        <v>62</v>
      </c>
      <c r="AL25" s="7">
        <f>DATE(2026,2,9)+TIME(22,23,56)</f>
        <v>46062.933287037034</v>
      </c>
    </row>
    <row r="26" spans="1:38" ht="15.6" hidden="1">
      <c r="A26" s="3">
        <f>DATE(2026,2,9)+TIME(22,25,25)</f>
        <v>46062.934317129628</v>
      </c>
      <c r="B26" s="4" t="s">
        <v>372</v>
      </c>
      <c r="C26" s="4" t="s">
        <v>373</v>
      </c>
      <c r="D26" s="4" t="s">
        <v>374</v>
      </c>
      <c r="E26" s="4" t="s">
        <v>190</v>
      </c>
      <c r="F26" s="4" t="s">
        <v>42</v>
      </c>
      <c r="G26" s="4" t="s">
        <v>350</v>
      </c>
      <c r="H26" s="4" t="s">
        <v>44</v>
      </c>
      <c r="I26" s="5">
        <f>DATE(2026,3,12)</f>
        <v>46093</v>
      </c>
      <c r="J26" s="5">
        <f>DATE(2026,3,15)</f>
        <v>46096</v>
      </c>
      <c r="K26" s="4"/>
      <c r="L26" s="4" t="s">
        <v>45</v>
      </c>
      <c r="M26" s="4" t="s">
        <v>45</v>
      </c>
      <c r="N26" s="4"/>
      <c r="O26" s="4"/>
      <c r="P26" s="4"/>
      <c r="Q26" s="4"/>
      <c r="R26" s="4" t="s">
        <v>375</v>
      </c>
      <c r="S26" s="4" t="s">
        <v>376</v>
      </c>
      <c r="T26" s="4" t="s">
        <v>377</v>
      </c>
      <c r="U26" s="4" t="s">
        <v>378</v>
      </c>
      <c r="V26" s="6" t="s">
        <v>379</v>
      </c>
      <c r="W26" s="4" t="s">
        <v>380</v>
      </c>
      <c r="X26" s="4" t="s">
        <v>380</v>
      </c>
      <c r="Y26" s="4" t="s">
        <v>369</v>
      </c>
      <c r="Z26" s="4" t="s">
        <v>209</v>
      </c>
      <c r="AA26" s="4" t="s">
        <v>197</v>
      </c>
      <c r="AB26" s="4" t="s">
        <v>381</v>
      </c>
      <c r="AC26" s="4" t="s">
        <v>371</v>
      </c>
      <c r="AD26" s="4" t="s">
        <v>57</v>
      </c>
      <c r="AE26" s="4" t="s">
        <v>58</v>
      </c>
      <c r="AF26" s="4" t="s">
        <v>173</v>
      </c>
      <c r="AG26" s="4" t="s">
        <v>145</v>
      </c>
      <c r="AH26" s="4" t="s">
        <v>61</v>
      </c>
      <c r="AI26" s="4"/>
      <c r="AJ26" s="4"/>
      <c r="AK26" s="4" t="s">
        <v>62</v>
      </c>
      <c r="AL26" s="3">
        <f>DATE(2026,2,9)+TIME(22,25,25)</f>
        <v>46062.934317129628</v>
      </c>
    </row>
    <row r="27" spans="1:38" ht="15.6" hidden="1">
      <c r="A27" s="7">
        <f>DATE(2026,2,4)+TIME(20,50,53)</f>
        <v>46057.868668981479</v>
      </c>
      <c r="B27" s="8" t="s">
        <v>382</v>
      </c>
      <c r="C27" s="8" t="s">
        <v>383</v>
      </c>
      <c r="D27" s="8" t="s">
        <v>384</v>
      </c>
      <c r="E27" s="8" t="s">
        <v>66</v>
      </c>
      <c r="F27" s="8" t="s">
        <v>88</v>
      </c>
      <c r="G27" s="8" t="s">
        <v>350</v>
      </c>
      <c r="H27" s="8" t="s">
        <v>44</v>
      </c>
      <c r="I27" s="9">
        <f>DATE(2026,3,12)</f>
        <v>46093</v>
      </c>
      <c r="J27" s="9">
        <f>DATE(2026,3,15)</f>
        <v>46096</v>
      </c>
      <c r="K27" s="8"/>
      <c r="L27" s="8"/>
      <c r="M27" s="8" t="s">
        <v>45</v>
      </c>
      <c r="N27" s="8"/>
      <c r="O27" s="8"/>
      <c r="P27" s="8"/>
      <c r="Q27" s="8"/>
      <c r="R27" s="8"/>
      <c r="S27" s="8" t="s">
        <v>385</v>
      </c>
      <c r="T27" s="8" t="s">
        <v>386</v>
      </c>
      <c r="U27" s="8" t="s">
        <v>387</v>
      </c>
      <c r="V27" s="10" t="s">
        <v>388</v>
      </c>
      <c r="W27" s="8" t="s">
        <v>389</v>
      </c>
      <c r="X27" s="8" t="s">
        <v>389</v>
      </c>
      <c r="Y27" s="8" t="s">
        <v>390</v>
      </c>
      <c r="Z27" s="8" t="s">
        <v>78</v>
      </c>
      <c r="AA27" s="8" t="s">
        <v>79</v>
      </c>
      <c r="AB27" s="8" t="s">
        <v>391</v>
      </c>
      <c r="AC27" s="8" t="s">
        <v>81</v>
      </c>
      <c r="AD27" s="8" t="s">
        <v>57</v>
      </c>
      <c r="AE27" s="8" t="s">
        <v>100</v>
      </c>
      <c r="AF27" s="8" t="s">
        <v>59</v>
      </c>
      <c r="AG27" s="8" t="s">
        <v>60</v>
      </c>
      <c r="AH27" s="8" t="s">
        <v>61</v>
      </c>
      <c r="AI27" s="8"/>
      <c r="AJ27" s="8"/>
      <c r="AK27" s="8" t="s">
        <v>392</v>
      </c>
      <c r="AL27" s="7">
        <f>DATE(2026,2,4)+TIME(20,52,25)</f>
        <v>46057.869733796295</v>
      </c>
    </row>
    <row r="28" spans="1:38" ht="15.6">
      <c r="A28" s="3">
        <f>DATE(2026,2,18)+TIME(14,42,15)</f>
        <v>46071.612673611111</v>
      </c>
      <c r="B28" s="4" t="s">
        <v>393</v>
      </c>
      <c r="C28" s="4" t="s">
        <v>394</v>
      </c>
      <c r="D28" s="4" t="s">
        <v>395</v>
      </c>
      <c r="E28" s="4" t="s">
        <v>236</v>
      </c>
      <c r="F28" s="4" t="s">
        <v>88</v>
      </c>
      <c r="G28" s="4" t="s">
        <v>350</v>
      </c>
      <c r="H28" s="4" t="s">
        <v>44</v>
      </c>
      <c r="I28" s="5">
        <f>DATE(2026,3,12)</f>
        <v>46093</v>
      </c>
      <c r="J28" s="5">
        <f>DATE(2026,3,16)</f>
        <v>46097</v>
      </c>
      <c r="K28" s="4"/>
      <c r="L28" s="4"/>
      <c r="M28" s="4"/>
      <c r="N28" s="4"/>
      <c r="O28" s="4"/>
      <c r="P28" s="4"/>
      <c r="Q28" s="4"/>
      <c r="R28" s="4"/>
      <c r="S28" s="4" t="s">
        <v>396</v>
      </c>
      <c r="T28" s="4" t="s">
        <v>397</v>
      </c>
      <c r="U28" s="4" t="s">
        <v>398</v>
      </c>
      <c r="V28" s="6" t="s">
        <v>399</v>
      </c>
      <c r="W28" s="4" t="s">
        <v>400</v>
      </c>
      <c r="X28" s="4" t="s">
        <v>400</v>
      </c>
      <c r="Y28" s="4" t="s">
        <v>401</v>
      </c>
      <c r="Z28" s="4" t="s">
        <v>402</v>
      </c>
      <c r="AA28" s="4" t="s">
        <v>403</v>
      </c>
      <c r="AB28" s="4" t="s">
        <v>404</v>
      </c>
      <c r="AC28" s="4" t="s">
        <v>199</v>
      </c>
      <c r="AD28" s="4" t="s">
        <v>57</v>
      </c>
      <c r="AE28" s="4" t="s">
        <v>100</v>
      </c>
      <c r="AF28" s="4" t="s">
        <v>82</v>
      </c>
      <c r="AG28" s="4" t="s">
        <v>405</v>
      </c>
      <c r="AH28" s="4" t="s">
        <v>61</v>
      </c>
      <c r="AI28" s="4"/>
      <c r="AJ28" s="4"/>
      <c r="AK28" s="4" t="s">
        <v>62</v>
      </c>
      <c r="AL28" s="3">
        <f>DATE(2026,2,18)+TIME(14,42,15)</f>
        <v>46071.612673611111</v>
      </c>
    </row>
    <row r="29" spans="1:38" ht="15.6">
      <c r="A29" s="3">
        <f>DATE(2026,2,19)+TIME(14,25,19)</f>
        <v>46072.600914351853</v>
      </c>
      <c r="B29" s="4" t="s">
        <v>406</v>
      </c>
      <c r="C29" s="4" t="s">
        <v>407</v>
      </c>
      <c r="D29" s="4" t="s">
        <v>408</v>
      </c>
      <c r="E29" s="4" t="s">
        <v>236</v>
      </c>
      <c r="F29" s="4" t="s">
        <v>409</v>
      </c>
      <c r="G29" s="4" t="s">
        <v>350</v>
      </c>
      <c r="H29" s="4" t="s">
        <v>44</v>
      </c>
      <c r="I29" s="5">
        <f>DATE(2026,3,12)</f>
        <v>46093</v>
      </c>
      <c r="J29" s="5">
        <f>DATE(2026,3,16)</f>
        <v>46097</v>
      </c>
      <c r="K29" s="4"/>
      <c r="L29" s="4"/>
      <c r="M29" s="4" t="s">
        <v>45</v>
      </c>
      <c r="N29" s="4"/>
      <c r="O29" s="4"/>
      <c r="P29" s="4"/>
      <c r="Q29" s="4"/>
      <c r="R29" s="4"/>
      <c r="S29" s="4" t="s">
        <v>410</v>
      </c>
      <c r="T29" s="4" t="s">
        <v>411</v>
      </c>
      <c r="U29" s="4" t="s">
        <v>412</v>
      </c>
      <c r="V29" s="6" t="s">
        <v>413</v>
      </c>
      <c r="W29" s="4" t="s">
        <v>414</v>
      </c>
      <c r="X29" s="4" t="s">
        <v>414</v>
      </c>
      <c r="Y29" s="4" t="s">
        <v>401</v>
      </c>
      <c r="Z29" s="4" t="s">
        <v>403</v>
      </c>
      <c r="AA29" s="4"/>
      <c r="AB29" s="4" t="s">
        <v>404</v>
      </c>
      <c r="AC29" s="4" t="s">
        <v>81</v>
      </c>
      <c r="AD29" s="4" t="s">
        <v>57</v>
      </c>
      <c r="AE29" s="4"/>
      <c r="AF29" s="4" t="s">
        <v>59</v>
      </c>
      <c r="AG29" s="4" t="s">
        <v>405</v>
      </c>
      <c r="AH29" s="4" t="s">
        <v>61</v>
      </c>
      <c r="AI29" s="4"/>
      <c r="AJ29" s="4"/>
      <c r="AK29" s="4" t="s">
        <v>62</v>
      </c>
      <c r="AL29" s="3">
        <f>DATE(2026,2,19)+TIME(14,25,19)</f>
        <v>46072.600914351853</v>
      </c>
    </row>
    <row r="30" spans="1:38" ht="15.6">
      <c r="A30" s="3">
        <f>DATE(2026,2,19)+TIME(15,37,6)</f>
        <v>46072.650763888887</v>
      </c>
      <c r="B30" s="4" t="s">
        <v>415</v>
      </c>
      <c r="C30" s="4" t="s">
        <v>416</v>
      </c>
      <c r="D30" s="4" t="s">
        <v>417</v>
      </c>
      <c r="E30" s="4" t="s">
        <v>236</v>
      </c>
      <c r="F30" s="4" t="s">
        <v>88</v>
      </c>
      <c r="G30" s="4" t="s">
        <v>350</v>
      </c>
      <c r="H30" s="4" t="s">
        <v>44</v>
      </c>
      <c r="I30" s="5">
        <f>DATE(2026,3,12)</f>
        <v>46093</v>
      </c>
      <c r="J30" s="5">
        <f>DATE(2026,3,15)</f>
        <v>46096</v>
      </c>
      <c r="K30" s="4"/>
      <c r="L30" s="4"/>
      <c r="M30" s="4" t="s">
        <v>45</v>
      </c>
      <c r="N30" s="4"/>
      <c r="O30" s="4"/>
      <c r="P30" s="4"/>
      <c r="Q30" s="4"/>
      <c r="R30" s="4"/>
      <c r="S30" s="4" t="s">
        <v>418</v>
      </c>
      <c r="T30" s="4" t="s">
        <v>419</v>
      </c>
      <c r="U30" s="4" t="s">
        <v>420</v>
      </c>
      <c r="V30" s="6" t="s">
        <v>421</v>
      </c>
      <c r="W30" s="4" t="s">
        <v>422</v>
      </c>
      <c r="X30" s="4" t="s">
        <v>422</v>
      </c>
      <c r="Y30" s="4" t="s">
        <v>401</v>
      </c>
      <c r="Z30" s="4" t="s">
        <v>402</v>
      </c>
      <c r="AA30" s="4"/>
      <c r="AB30" s="4" t="s">
        <v>404</v>
      </c>
      <c r="AC30" s="4" t="s">
        <v>81</v>
      </c>
      <c r="AD30" s="4" t="s">
        <v>57</v>
      </c>
      <c r="AE30" s="4" t="s">
        <v>100</v>
      </c>
      <c r="AF30" s="4" t="s">
        <v>59</v>
      </c>
      <c r="AG30" s="4" t="s">
        <v>101</v>
      </c>
      <c r="AH30" s="4" t="s">
        <v>61</v>
      </c>
      <c r="AI30" s="4"/>
      <c r="AJ30" s="4"/>
      <c r="AK30" s="4" t="s">
        <v>62</v>
      </c>
      <c r="AL30" s="3">
        <f>DATE(2026,2,19)+TIME(15,37,6)</f>
        <v>46072.650763888887</v>
      </c>
    </row>
    <row r="31" spans="1:38" ht="15.6" hidden="1">
      <c r="A31" s="3">
        <f>DATE(2026,2,2)+TIME(15,56,24)</f>
        <v>46055.664166666669</v>
      </c>
      <c r="B31" s="4" t="s">
        <v>423</v>
      </c>
      <c r="C31" s="4" t="s">
        <v>424</v>
      </c>
      <c r="D31" s="4" t="s">
        <v>425</v>
      </c>
      <c r="E31" s="4" t="s">
        <v>136</v>
      </c>
      <c r="F31" s="4" t="s">
        <v>88</v>
      </c>
      <c r="G31" s="4" t="s">
        <v>350</v>
      </c>
      <c r="H31" s="4" t="s">
        <v>44</v>
      </c>
      <c r="I31" s="5">
        <f>DATE(2026,3,11)</f>
        <v>46092</v>
      </c>
      <c r="J31" s="5">
        <f>DATE(2026,3,15)</f>
        <v>46096</v>
      </c>
      <c r="K31" s="4"/>
      <c r="L31" s="4" t="s">
        <v>426</v>
      </c>
      <c r="M31" s="4" t="s">
        <v>45</v>
      </c>
      <c r="N31" s="4"/>
      <c r="O31" s="4"/>
      <c r="P31" s="4"/>
      <c r="Q31" s="4"/>
      <c r="R31" s="4"/>
      <c r="S31" s="4" t="s">
        <v>427</v>
      </c>
      <c r="T31" s="4" t="s">
        <v>428</v>
      </c>
      <c r="U31" s="4" t="s">
        <v>429</v>
      </c>
      <c r="V31" s="6" t="s">
        <v>430</v>
      </c>
      <c r="W31" s="4" t="s">
        <v>431</v>
      </c>
      <c r="X31" s="4" t="s">
        <v>431</v>
      </c>
      <c r="Y31" s="4" t="s">
        <v>432</v>
      </c>
      <c r="Z31" s="4" t="s">
        <v>433</v>
      </c>
      <c r="AA31" s="4"/>
      <c r="AB31" s="4" t="s">
        <v>434</v>
      </c>
      <c r="AC31" s="4" t="s">
        <v>81</v>
      </c>
      <c r="AD31" s="4" t="s">
        <v>57</v>
      </c>
      <c r="AE31" s="4" t="s">
        <v>100</v>
      </c>
      <c r="AF31" s="4" t="s">
        <v>59</v>
      </c>
      <c r="AG31" s="4" t="s">
        <v>405</v>
      </c>
      <c r="AH31" s="4" t="s">
        <v>61</v>
      </c>
      <c r="AI31" s="4"/>
      <c r="AJ31" s="4"/>
      <c r="AK31" s="4" t="s">
        <v>62</v>
      </c>
      <c r="AL31" s="3">
        <f>DATE(2026,2,2)+TIME(15,56,24)</f>
        <v>46055.664166666669</v>
      </c>
    </row>
    <row r="32" spans="1:38" ht="15.6" hidden="1">
      <c r="A32" s="11">
        <f>DATE(2026,2,24)+TIME(9,24,13)</f>
        <v>46077.391817129632</v>
      </c>
      <c r="B32" s="12" t="s">
        <v>435</v>
      </c>
      <c r="C32" s="12" t="s">
        <v>436</v>
      </c>
      <c r="D32" s="12" t="s">
        <v>437</v>
      </c>
      <c r="E32" s="12" t="s">
        <v>136</v>
      </c>
      <c r="F32" s="12" t="s">
        <v>88</v>
      </c>
      <c r="G32" s="12" t="s">
        <v>350</v>
      </c>
      <c r="H32" s="12" t="s">
        <v>44</v>
      </c>
      <c r="I32" s="13">
        <f>DATE(2026,3,12)</f>
        <v>46093</v>
      </c>
      <c r="J32" s="13">
        <f>DATE(2026,3,15)</f>
        <v>46096</v>
      </c>
      <c r="K32" s="12"/>
      <c r="L32" s="12"/>
      <c r="M32" s="12"/>
      <c r="N32" s="12"/>
      <c r="O32" s="12"/>
      <c r="P32" s="12"/>
      <c r="Q32" s="12"/>
      <c r="R32" s="12"/>
      <c r="S32" s="12" t="s">
        <v>438</v>
      </c>
      <c r="T32" s="12" t="s">
        <v>439</v>
      </c>
      <c r="U32" s="12" t="s">
        <v>440</v>
      </c>
      <c r="V32" s="14" t="s">
        <v>441</v>
      </c>
      <c r="W32" s="12" t="s">
        <v>442</v>
      </c>
      <c r="X32" s="12" t="s">
        <v>442</v>
      </c>
      <c r="Y32" s="12" t="s">
        <v>401</v>
      </c>
      <c r="Z32" s="12" t="s">
        <v>403</v>
      </c>
      <c r="AA32" s="12"/>
      <c r="AB32" s="12" t="s">
        <v>404</v>
      </c>
      <c r="AC32" s="12" t="s">
        <v>119</v>
      </c>
      <c r="AD32" s="12"/>
      <c r="AE32" s="12" t="s">
        <v>100</v>
      </c>
      <c r="AF32" s="12" t="s">
        <v>59</v>
      </c>
      <c r="AG32" s="12" t="s">
        <v>405</v>
      </c>
      <c r="AH32" s="12" t="s">
        <v>61</v>
      </c>
      <c r="AI32" s="12"/>
      <c r="AJ32" s="12"/>
      <c r="AK32" s="12" t="s">
        <v>62</v>
      </c>
      <c r="AL32" s="11">
        <f>DATE(2026,2,24)+TIME(9,24,13)</f>
        <v>46077.391817129632</v>
      </c>
    </row>
    <row r="33" spans="1:38" ht="15.6" hidden="1">
      <c r="A33" s="3">
        <f>DATE(2026,2,19)+TIME(12,12,34)</f>
        <v>46072.508726851855</v>
      </c>
      <c r="B33" s="4" t="s">
        <v>443</v>
      </c>
      <c r="C33" s="4" t="s">
        <v>444</v>
      </c>
      <c r="D33" s="4" t="s">
        <v>445</v>
      </c>
      <c r="E33" s="4" t="s">
        <v>249</v>
      </c>
      <c r="F33" s="4" t="s">
        <v>88</v>
      </c>
      <c r="G33" s="4" t="s">
        <v>350</v>
      </c>
      <c r="H33" s="4" t="s">
        <v>44</v>
      </c>
      <c r="I33" s="5">
        <f>DATE(2026,3,12)</f>
        <v>46093</v>
      </c>
      <c r="J33" s="5">
        <f>DATE(2026,3,15)</f>
        <v>46096</v>
      </c>
      <c r="K33" s="4"/>
      <c r="L33" s="4"/>
      <c r="M33" s="4" t="s">
        <v>45</v>
      </c>
      <c r="N33" s="4"/>
      <c r="O33" s="4"/>
      <c r="P33" s="4"/>
      <c r="Q33" s="4"/>
      <c r="R33" s="4"/>
      <c r="S33" s="4" t="s">
        <v>446</v>
      </c>
      <c r="T33" s="4" t="s">
        <v>447</v>
      </c>
      <c r="U33" s="4" t="s">
        <v>448</v>
      </c>
      <c r="V33" s="6" t="s">
        <v>449</v>
      </c>
      <c r="W33" s="4" t="s">
        <v>450</v>
      </c>
      <c r="X33" s="4" t="s">
        <v>450</v>
      </c>
      <c r="Y33" s="4" t="s">
        <v>451</v>
      </c>
      <c r="Z33" s="4" t="s">
        <v>257</v>
      </c>
      <c r="AA33" s="4" t="s">
        <v>452</v>
      </c>
      <c r="AB33" s="4" t="s">
        <v>453</v>
      </c>
      <c r="AC33" s="4" t="s">
        <v>81</v>
      </c>
      <c r="AD33" s="4" t="s">
        <v>57</v>
      </c>
      <c r="AE33" s="4" t="s">
        <v>100</v>
      </c>
      <c r="AF33" s="4" t="s">
        <v>82</v>
      </c>
      <c r="AG33" s="4" t="s">
        <v>60</v>
      </c>
      <c r="AH33" s="4" t="s">
        <v>61</v>
      </c>
      <c r="AI33" s="4"/>
      <c r="AJ33" s="4"/>
      <c r="AK33" s="4" t="s">
        <v>62</v>
      </c>
      <c r="AL33" s="3">
        <f>DATE(2026,2,19)+TIME(12,12,34)</f>
        <v>46072.508726851855</v>
      </c>
    </row>
    <row r="34" spans="1:38" ht="15.6" hidden="1">
      <c r="A34" s="3">
        <f>DATE(2026,2,19)+TIME(23,37,38)</f>
        <v>46072.984467592592</v>
      </c>
      <c r="B34" s="4" t="s">
        <v>454</v>
      </c>
      <c r="C34" s="4" t="s">
        <v>455</v>
      </c>
      <c r="D34" s="4" t="s">
        <v>456</v>
      </c>
      <c r="E34" s="4" t="s">
        <v>249</v>
      </c>
      <c r="F34" s="4" t="s">
        <v>88</v>
      </c>
      <c r="G34" s="4" t="s">
        <v>350</v>
      </c>
      <c r="H34" s="4" t="s">
        <v>44</v>
      </c>
      <c r="I34" s="5">
        <f>DATE(2026,3,12)</f>
        <v>46093</v>
      </c>
      <c r="J34" s="5">
        <f>DATE(2026,3,15)</f>
        <v>46096</v>
      </c>
      <c r="K34" s="4" t="s">
        <v>457</v>
      </c>
      <c r="L34" s="4" t="s">
        <v>458</v>
      </c>
      <c r="M34" s="4" t="s">
        <v>45</v>
      </c>
      <c r="N34" s="4"/>
      <c r="O34" s="4"/>
      <c r="P34" s="4"/>
      <c r="Q34" s="4"/>
      <c r="R34" s="4"/>
      <c r="S34" s="4" t="s">
        <v>459</v>
      </c>
      <c r="T34" s="4" t="s">
        <v>460</v>
      </c>
      <c r="U34" s="4" t="s">
        <v>461</v>
      </c>
      <c r="V34" s="6" t="s">
        <v>462</v>
      </c>
      <c r="W34" s="4" t="s">
        <v>463</v>
      </c>
      <c r="X34" s="4" t="s">
        <v>463</v>
      </c>
      <c r="Y34" s="4" t="s">
        <v>464</v>
      </c>
      <c r="Z34" s="4" t="s">
        <v>257</v>
      </c>
      <c r="AA34" s="4" t="s">
        <v>452</v>
      </c>
      <c r="AB34" s="4" t="s">
        <v>465</v>
      </c>
      <c r="AC34" s="4" t="s">
        <v>144</v>
      </c>
      <c r="AD34" s="4" t="s">
        <v>57</v>
      </c>
      <c r="AE34" s="4" t="s">
        <v>100</v>
      </c>
      <c r="AF34" s="4" t="s">
        <v>59</v>
      </c>
      <c r="AG34" s="4" t="s">
        <v>101</v>
      </c>
      <c r="AH34" s="4" t="s">
        <v>61</v>
      </c>
      <c r="AI34" s="4"/>
      <c r="AJ34" s="4" t="s">
        <v>146</v>
      </c>
      <c r="AK34" s="4" t="s">
        <v>62</v>
      </c>
      <c r="AL34" s="3">
        <f>DATE(2026,2,19)+TIME(23,37,38)</f>
        <v>46072.984467592592</v>
      </c>
    </row>
    <row r="35" spans="1:38" ht="15.6" hidden="1">
      <c r="A35" s="3">
        <f>DATE(2026,2,22)+TIME(8,46,45)</f>
        <v>46075.365798611114</v>
      </c>
      <c r="B35" s="4" t="s">
        <v>466</v>
      </c>
      <c r="C35" s="4" t="s">
        <v>467</v>
      </c>
      <c r="D35" s="4" t="s">
        <v>468</v>
      </c>
      <c r="E35" s="4" t="s">
        <v>249</v>
      </c>
      <c r="F35" s="4" t="s">
        <v>88</v>
      </c>
      <c r="G35" s="4" t="s">
        <v>350</v>
      </c>
      <c r="H35" s="4" t="s">
        <v>44</v>
      </c>
      <c r="I35" s="5">
        <f>DATE(2026,3,12)</f>
        <v>46093</v>
      </c>
      <c r="J35" s="5">
        <f>DATE(2026,3,15)</f>
        <v>46096</v>
      </c>
      <c r="K35" s="4"/>
      <c r="L35" s="4"/>
      <c r="M35" s="4"/>
      <c r="N35" s="4"/>
      <c r="O35" s="4"/>
      <c r="P35" s="4"/>
      <c r="Q35" s="4"/>
      <c r="R35" s="4"/>
      <c r="S35" s="4" t="s">
        <v>469</v>
      </c>
      <c r="T35" s="4" t="s">
        <v>470</v>
      </c>
      <c r="U35" s="4" t="s">
        <v>471</v>
      </c>
      <c r="V35" s="6" t="s">
        <v>472</v>
      </c>
      <c r="W35" s="4" t="s">
        <v>473</v>
      </c>
      <c r="X35" s="4" t="s">
        <v>473</v>
      </c>
      <c r="Y35" s="4" t="s">
        <v>474</v>
      </c>
      <c r="Z35" s="4" t="s">
        <v>257</v>
      </c>
      <c r="AA35" s="4"/>
      <c r="AB35" s="4" t="s">
        <v>475</v>
      </c>
      <c r="AC35" s="4" t="s">
        <v>81</v>
      </c>
      <c r="AD35" s="4" t="s">
        <v>57</v>
      </c>
      <c r="AE35" s="4" t="s">
        <v>100</v>
      </c>
      <c r="AF35" s="4" t="s">
        <v>59</v>
      </c>
      <c r="AG35" s="4" t="s">
        <v>60</v>
      </c>
      <c r="AH35" s="4" t="s">
        <v>61</v>
      </c>
      <c r="AI35" s="4"/>
      <c r="AJ35" s="4"/>
      <c r="AK35" s="4" t="s">
        <v>62</v>
      </c>
      <c r="AL35" s="3">
        <f>DATE(2026,2,22)+TIME(8,46,45)</f>
        <v>46075.365798611114</v>
      </c>
    </row>
    <row r="36" spans="1:38" ht="15.6" hidden="1">
      <c r="A36" s="3">
        <f>DATE(2026,2,2)+TIME(14,30,27)</f>
        <v>46055.604479166665</v>
      </c>
      <c r="B36" s="4" t="s">
        <v>476</v>
      </c>
      <c r="C36" s="4" t="s">
        <v>477</v>
      </c>
      <c r="D36" s="4" t="s">
        <v>478</v>
      </c>
      <c r="E36" s="4" t="s">
        <v>479</v>
      </c>
      <c r="F36" s="4" t="s">
        <v>480</v>
      </c>
      <c r="G36" s="4" t="s">
        <v>350</v>
      </c>
      <c r="H36" s="4" t="s">
        <v>44</v>
      </c>
      <c r="I36" s="5">
        <f>DATE(2026,3,12)</f>
        <v>46093</v>
      </c>
      <c r="J36" s="5">
        <f>DATE(2026,3,15)</f>
        <v>46096</v>
      </c>
      <c r="K36" s="4"/>
      <c r="L36" s="4"/>
      <c r="M36" s="4" t="s">
        <v>45</v>
      </c>
      <c r="N36" s="4"/>
      <c r="O36" s="4"/>
      <c r="P36" s="4"/>
      <c r="Q36" s="4"/>
      <c r="R36" s="4" t="s">
        <v>481</v>
      </c>
      <c r="S36" s="4" t="s">
        <v>482</v>
      </c>
      <c r="T36" s="4" t="s">
        <v>483</v>
      </c>
      <c r="U36" s="4" t="s">
        <v>484</v>
      </c>
      <c r="V36" s="6" t="s">
        <v>485</v>
      </c>
      <c r="W36" s="4" t="s">
        <v>486</v>
      </c>
      <c r="X36" s="4" t="s">
        <v>487</v>
      </c>
      <c r="Y36" s="4" t="s">
        <v>488</v>
      </c>
      <c r="Z36" s="4" t="s">
        <v>489</v>
      </c>
      <c r="AA36" s="4" t="s">
        <v>490</v>
      </c>
      <c r="AB36" s="4" t="s">
        <v>491</v>
      </c>
      <c r="AC36" s="4" t="s">
        <v>144</v>
      </c>
      <c r="AD36" s="4" t="s">
        <v>99</v>
      </c>
      <c r="AE36" s="4" t="s">
        <v>100</v>
      </c>
      <c r="AF36" s="4" t="s">
        <v>82</v>
      </c>
      <c r="AG36" s="4" t="s">
        <v>83</v>
      </c>
      <c r="AH36" s="4" t="s">
        <v>61</v>
      </c>
      <c r="AI36" s="4" t="s">
        <v>259</v>
      </c>
      <c r="AJ36" s="4" t="s">
        <v>146</v>
      </c>
      <c r="AK36" s="4" t="s">
        <v>62</v>
      </c>
      <c r="AL36" s="3">
        <f>DATE(2026,2,2)+TIME(14,30,27)</f>
        <v>46055.604479166665</v>
      </c>
    </row>
    <row r="37" spans="1:38" ht="15.6" hidden="1">
      <c r="A37" s="7">
        <f>DATE(2026,2,19)+TIME(14,44,20)</f>
        <v>46072.614120370374</v>
      </c>
      <c r="B37" s="8" t="s">
        <v>492</v>
      </c>
      <c r="C37" s="8" t="s">
        <v>493</v>
      </c>
      <c r="D37" s="8" t="s">
        <v>494</v>
      </c>
      <c r="E37" s="8" t="s">
        <v>263</v>
      </c>
      <c r="F37" s="8" t="s">
        <v>88</v>
      </c>
      <c r="G37" s="8" t="s">
        <v>350</v>
      </c>
      <c r="H37" s="8" t="s">
        <v>44</v>
      </c>
      <c r="I37" s="9">
        <f>DATE(2026,3,12)</f>
        <v>46093</v>
      </c>
      <c r="J37" s="9">
        <f>DATE(2026,3,15)</f>
        <v>46096</v>
      </c>
      <c r="K37" s="8" t="s">
        <v>495</v>
      </c>
      <c r="L37" s="8" t="s">
        <v>496</v>
      </c>
      <c r="M37" s="8" t="s">
        <v>45</v>
      </c>
      <c r="N37" s="8"/>
      <c r="O37" s="8"/>
      <c r="P37" s="8"/>
      <c r="Q37" s="8"/>
      <c r="R37" s="8"/>
      <c r="S37" s="8" t="s">
        <v>497</v>
      </c>
      <c r="T37" s="8" t="s">
        <v>498</v>
      </c>
      <c r="U37" s="8" t="s">
        <v>499</v>
      </c>
      <c r="V37" s="10" t="s">
        <v>500</v>
      </c>
      <c r="W37" s="8" t="s">
        <v>501</v>
      </c>
      <c r="X37" s="8" t="s">
        <v>501</v>
      </c>
      <c r="Y37" s="8" t="s">
        <v>502</v>
      </c>
      <c r="Z37" s="8" t="s">
        <v>52</v>
      </c>
      <c r="AA37" s="8" t="s">
        <v>272</v>
      </c>
      <c r="AB37" s="8" t="s">
        <v>503</v>
      </c>
      <c r="AC37" s="8" t="s">
        <v>81</v>
      </c>
      <c r="AD37" s="8" t="s">
        <v>57</v>
      </c>
      <c r="AE37" s="8" t="s">
        <v>100</v>
      </c>
      <c r="AF37" s="8" t="s">
        <v>59</v>
      </c>
      <c r="AG37" s="8" t="s">
        <v>60</v>
      </c>
      <c r="AH37" s="8" t="s">
        <v>61</v>
      </c>
      <c r="AI37" s="8"/>
      <c r="AJ37" s="8"/>
      <c r="AK37" s="8" t="s">
        <v>62</v>
      </c>
      <c r="AL37" s="7">
        <f>DATE(2026,2,19)+TIME(14,44,20)</f>
        <v>46072.614120370374</v>
      </c>
    </row>
    <row r="38" spans="1:38" ht="15.6" hidden="1">
      <c r="A38" s="3">
        <f>DATE(2026,2,19)+TIME(23,13,48)</f>
        <v>46072.967916666668</v>
      </c>
      <c r="B38" s="4" t="s">
        <v>504</v>
      </c>
      <c r="C38" s="4" t="s">
        <v>505</v>
      </c>
      <c r="D38" s="4" t="s">
        <v>506</v>
      </c>
      <c r="E38" s="4" t="s">
        <v>263</v>
      </c>
      <c r="F38" s="4" t="s">
        <v>88</v>
      </c>
      <c r="G38" s="4" t="s">
        <v>350</v>
      </c>
      <c r="H38" s="4" t="s">
        <v>44</v>
      </c>
      <c r="I38" s="5">
        <f>DATE(2026,3,12)</f>
        <v>46093</v>
      </c>
      <c r="J38" s="5">
        <f>DATE(2026,3,15)</f>
        <v>46096</v>
      </c>
      <c r="K38" s="4"/>
      <c r="L38" s="4"/>
      <c r="M38" s="4" t="s">
        <v>45</v>
      </c>
      <c r="N38" s="4"/>
      <c r="O38" s="4"/>
      <c r="P38" s="4"/>
      <c r="Q38" s="4"/>
      <c r="R38" s="4"/>
      <c r="S38" s="4" t="s">
        <v>507</v>
      </c>
      <c r="T38" s="4" t="s">
        <v>508</v>
      </c>
      <c r="U38" s="4" t="s">
        <v>509</v>
      </c>
      <c r="V38" s="6" t="s">
        <v>510</v>
      </c>
      <c r="W38" s="4" t="s">
        <v>511</v>
      </c>
      <c r="X38" s="4" t="s">
        <v>511</v>
      </c>
      <c r="Y38" s="4" t="s">
        <v>512</v>
      </c>
      <c r="Z38" s="4" t="s">
        <v>52</v>
      </c>
      <c r="AA38" s="4" t="s">
        <v>272</v>
      </c>
      <c r="AB38" s="4" t="s">
        <v>513</v>
      </c>
      <c r="AC38" s="4" t="s">
        <v>81</v>
      </c>
      <c r="AD38" s="4" t="s">
        <v>57</v>
      </c>
      <c r="AE38" s="4" t="s">
        <v>100</v>
      </c>
      <c r="AF38" s="4" t="s">
        <v>82</v>
      </c>
      <c r="AG38" s="4" t="s">
        <v>60</v>
      </c>
      <c r="AH38" s="4" t="s">
        <v>61</v>
      </c>
      <c r="AI38" s="4"/>
      <c r="AJ38" s="4"/>
      <c r="AK38" s="4" t="s">
        <v>62</v>
      </c>
      <c r="AL38" s="3">
        <f>DATE(2026,2,19)+TIME(23,13,48)</f>
        <v>46072.967916666668</v>
      </c>
    </row>
    <row r="39" spans="1:38" ht="15.6" hidden="1">
      <c r="A39" s="7">
        <f>DATE(2026,2,2)+TIME(15,30,32)</f>
        <v>46055.646203703705</v>
      </c>
      <c r="B39" s="8" t="s">
        <v>514</v>
      </c>
      <c r="C39" s="8" t="s">
        <v>515</v>
      </c>
      <c r="D39" s="8" t="s">
        <v>516</v>
      </c>
      <c r="E39" s="8" t="s">
        <v>123</v>
      </c>
      <c r="F39" s="8" t="s">
        <v>409</v>
      </c>
      <c r="G39" s="8" t="s">
        <v>350</v>
      </c>
      <c r="H39" s="8" t="s">
        <v>44</v>
      </c>
      <c r="I39" s="9">
        <f>DATE(2026,3,12)</f>
        <v>46093</v>
      </c>
      <c r="J39" s="9">
        <f>DATE(2026,3,15)</f>
        <v>46096</v>
      </c>
      <c r="K39" s="8"/>
      <c r="L39" s="8" t="s">
        <v>517</v>
      </c>
      <c r="M39" s="8" t="s">
        <v>45</v>
      </c>
      <c r="N39" s="8"/>
      <c r="O39" s="8"/>
      <c r="P39" s="8"/>
      <c r="Q39" s="8"/>
      <c r="R39" s="8"/>
      <c r="S39" s="8" t="s">
        <v>518</v>
      </c>
      <c r="T39" s="8" t="s">
        <v>519</v>
      </c>
      <c r="U39" s="8" t="s">
        <v>520</v>
      </c>
      <c r="V39" s="10" t="s">
        <v>521</v>
      </c>
      <c r="W39" s="8" t="s">
        <v>522</v>
      </c>
      <c r="X39" s="8" t="s">
        <v>523</v>
      </c>
      <c r="Y39" s="8" t="s">
        <v>524</v>
      </c>
      <c r="Z39" s="8" t="s">
        <v>130</v>
      </c>
      <c r="AA39" s="8" t="s">
        <v>131</v>
      </c>
      <c r="AB39" s="8" t="s">
        <v>322</v>
      </c>
      <c r="AC39" s="8" t="s">
        <v>81</v>
      </c>
      <c r="AD39" s="8" t="s">
        <v>57</v>
      </c>
      <c r="AE39" s="8" t="s">
        <v>58</v>
      </c>
      <c r="AF39" s="8" t="s">
        <v>59</v>
      </c>
      <c r="AG39" s="8" t="s">
        <v>101</v>
      </c>
      <c r="AH39" s="8" t="s">
        <v>61</v>
      </c>
      <c r="AI39" s="8"/>
      <c r="AJ39" s="8"/>
      <c r="AK39" s="8" t="s">
        <v>62</v>
      </c>
      <c r="AL39" s="7">
        <f>DATE(2026,2,2)+TIME(15,30,32)</f>
        <v>46055.646203703705</v>
      </c>
    </row>
    <row r="40" spans="1:38" ht="15.6" hidden="1">
      <c r="A40" s="7">
        <f>DATE(2026,2,7)+TIME(23,40,49)</f>
        <v>46060.986678240741</v>
      </c>
      <c r="B40" s="8" t="s">
        <v>525</v>
      </c>
      <c r="C40" s="8" t="s">
        <v>526</v>
      </c>
      <c r="D40" s="8" t="s">
        <v>527</v>
      </c>
      <c r="E40" s="8" t="s">
        <v>123</v>
      </c>
      <c r="F40" s="8" t="s">
        <v>88</v>
      </c>
      <c r="G40" s="8" t="s">
        <v>350</v>
      </c>
      <c r="H40" s="8" t="s">
        <v>44</v>
      </c>
      <c r="I40" s="9">
        <f>DATE(2026,3,12)</f>
        <v>46093</v>
      </c>
      <c r="J40" s="9">
        <f>DATE(2026,3,15)</f>
        <v>46096</v>
      </c>
      <c r="K40" s="8"/>
      <c r="L40" s="8" t="s">
        <v>528</v>
      </c>
      <c r="M40" s="8"/>
      <c r="N40" s="8"/>
      <c r="O40" s="8"/>
      <c r="P40" s="8"/>
      <c r="Q40" s="8"/>
      <c r="R40" s="8"/>
      <c r="S40" s="8" t="s">
        <v>529</v>
      </c>
      <c r="T40" s="8" t="s">
        <v>530</v>
      </c>
      <c r="U40" s="8" t="s">
        <v>531</v>
      </c>
      <c r="V40" s="10" t="s">
        <v>532</v>
      </c>
      <c r="W40" s="8" t="s">
        <v>533</v>
      </c>
      <c r="X40" s="8" t="s">
        <v>534</v>
      </c>
      <c r="Y40" s="8" t="s">
        <v>535</v>
      </c>
      <c r="Z40" s="8" t="s">
        <v>130</v>
      </c>
      <c r="AA40" s="8" t="s">
        <v>131</v>
      </c>
      <c r="AB40" s="8" t="s">
        <v>536</v>
      </c>
      <c r="AC40" s="8" t="s">
        <v>81</v>
      </c>
      <c r="AD40" s="8" t="s">
        <v>57</v>
      </c>
      <c r="AE40" s="8" t="s">
        <v>100</v>
      </c>
      <c r="AF40" s="8" t="s">
        <v>82</v>
      </c>
      <c r="AG40" s="8" t="s">
        <v>101</v>
      </c>
      <c r="AH40" s="8" t="s">
        <v>61</v>
      </c>
      <c r="AI40" s="8"/>
      <c r="AJ40" s="8"/>
      <c r="AK40" s="8" t="s">
        <v>62</v>
      </c>
      <c r="AL40" s="7">
        <f>DATE(2026,2,7)+TIME(23,40,49)</f>
        <v>46060.986678240741</v>
      </c>
    </row>
    <row r="41" spans="1:38" ht="15.6" hidden="1">
      <c r="A41" s="7">
        <f>DATE(2026,2,9)+TIME(23,8,14)</f>
        <v>46062.964050925926</v>
      </c>
      <c r="B41" s="8" t="s">
        <v>537</v>
      </c>
      <c r="C41" s="8" t="s">
        <v>538</v>
      </c>
      <c r="D41" s="8" t="s">
        <v>539</v>
      </c>
      <c r="E41" s="8" t="s">
        <v>123</v>
      </c>
      <c r="F41" s="8" t="s">
        <v>88</v>
      </c>
      <c r="G41" s="8" t="s">
        <v>350</v>
      </c>
      <c r="H41" s="8" t="s">
        <v>44</v>
      </c>
      <c r="I41" s="9">
        <f>DATE(2026,3,12)</f>
        <v>46093</v>
      </c>
      <c r="J41" s="9">
        <f>DATE(2026,3,15)</f>
        <v>46096</v>
      </c>
      <c r="K41" s="8"/>
      <c r="L41" s="8"/>
      <c r="M41" s="8" t="s">
        <v>45</v>
      </c>
      <c r="N41" s="8"/>
      <c r="O41" s="8"/>
      <c r="P41" s="8"/>
      <c r="Q41" s="8"/>
      <c r="R41" s="8" t="s">
        <v>540</v>
      </c>
      <c r="S41" s="8" t="s">
        <v>541</v>
      </c>
      <c r="T41" s="8" t="s">
        <v>542</v>
      </c>
      <c r="U41" s="8" t="s">
        <v>543</v>
      </c>
      <c r="V41" s="10" t="s">
        <v>544</v>
      </c>
      <c r="W41" s="8" t="s">
        <v>545</v>
      </c>
      <c r="X41" s="8" t="s">
        <v>546</v>
      </c>
      <c r="Y41" s="8" t="s">
        <v>535</v>
      </c>
      <c r="Z41" s="8" t="s">
        <v>131</v>
      </c>
      <c r="AA41" s="8"/>
      <c r="AB41" s="8" t="s">
        <v>547</v>
      </c>
      <c r="AC41" s="8" t="s">
        <v>371</v>
      </c>
      <c r="AD41" s="8" t="s">
        <v>99</v>
      </c>
      <c r="AE41" s="8" t="s">
        <v>100</v>
      </c>
      <c r="AF41" s="8" t="s">
        <v>82</v>
      </c>
      <c r="AG41" s="8" t="s">
        <v>60</v>
      </c>
      <c r="AH41" s="8" t="s">
        <v>61</v>
      </c>
      <c r="AI41" s="8"/>
      <c r="AJ41" s="8" t="s">
        <v>45</v>
      </c>
      <c r="AK41" s="8" t="s">
        <v>62</v>
      </c>
      <c r="AL41" s="7">
        <f>DATE(2026,2,9)+TIME(23,8,14)</f>
        <v>46062.964050925926</v>
      </c>
    </row>
    <row r="42" spans="1:38" ht="15.6" hidden="1">
      <c r="A42" s="7">
        <f>DATE(2026,2,20)+TIME(19,48,40)</f>
        <v>46073.825462962966</v>
      </c>
      <c r="B42" s="8" t="s">
        <v>393</v>
      </c>
      <c r="C42" s="8" t="s">
        <v>548</v>
      </c>
      <c r="D42" s="8" t="s">
        <v>549</v>
      </c>
      <c r="E42" s="8" t="s">
        <v>550</v>
      </c>
      <c r="F42" s="8" t="s">
        <v>88</v>
      </c>
      <c r="G42" s="8" t="s">
        <v>350</v>
      </c>
      <c r="H42" s="8" t="s">
        <v>44</v>
      </c>
      <c r="I42" s="9">
        <f>DATE(2026,3,12)</f>
        <v>46093</v>
      </c>
      <c r="J42" s="9">
        <f>DATE(2026,3,15)</f>
        <v>46096</v>
      </c>
      <c r="K42" s="8"/>
      <c r="L42" s="8"/>
      <c r="M42" s="8" t="s">
        <v>45</v>
      </c>
      <c r="N42" s="8"/>
      <c r="O42" s="8"/>
      <c r="P42" s="8"/>
      <c r="Q42" s="8"/>
      <c r="R42" s="8"/>
      <c r="S42" s="8" t="s">
        <v>551</v>
      </c>
      <c r="T42" s="8" t="s">
        <v>552</v>
      </c>
      <c r="U42" s="8" t="s">
        <v>553</v>
      </c>
      <c r="V42" s="10" t="s">
        <v>554</v>
      </c>
      <c r="W42" s="8" t="s">
        <v>555</v>
      </c>
      <c r="X42" s="8" t="s">
        <v>555</v>
      </c>
      <c r="Y42" s="8" t="s">
        <v>556</v>
      </c>
      <c r="Z42" s="8" t="s">
        <v>557</v>
      </c>
      <c r="AA42" s="8" t="s">
        <v>558</v>
      </c>
      <c r="AB42" s="8" t="s">
        <v>559</v>
      </c>
      <c r="AC42" s="8" t="s">
        <v>81</v>
      </c>
      <c r="AD42" s="8" t="s">
        <v>57</v>
      </c>
      <c r="AE42" s="8" t="s">
        <v>100</v>
      </c>
      <c r="AF42" s="8" t="s">
        <v>82</v>
      </c>
      <c r="AG42" s="8" t="s">
        <v>60</v>
      </c>
      <c r="AH42" s="8" t="s">
        <v>61</v>
      </c>
      <c r="AI42" s="8"/>
      <c r="AJ42" s="8" t="s">
        <v>146</v>
      </c>
      <c r="AK42" s="8" t="s">
        <v>62</v>
      </c>
      <c r="AL42" s="7">
        <f>DATE(2026,2,20)+TIME(19,48,40)</f>
        <v>46073.825462962966</v>
      </c>
    </row>
    <row r="43" spans="1:38" ht="15.6" hidden="1">
      <c r="A43" s="3">
        <f>DATE(2026,2,11)+TIME(15,58,39)</f>
        <v>46064.665729166663</v>
      </c>
      <c r="B43" s="4" t="s">
        <v>560</v>
      </c>
      <c r="C43" s="4" t="s">
        <v>561</v>
      </c>
      <c r="D43" s="4" t="s">
        <v>562</v>
      </c>
      <c r="E43" s="4" t="s">
        <v>136</v>
      </c>
      <c r="F43" s="4" t="s">
        <v>88</v>
      </c>
      <c r="G43" s="4" t="s">
        <v>563</v>
      </c>
      <c r="H43" s="4" t="s">
        <v>44</v>
      </c>
      <c r="I43" s="5">
        <f>DATE(2026,3,12)</f>
        <v>46093</v>
      </c>
      <c r="J43" s="5">
        <f>DATE(2026,3,15)</f>
        <v>46096</v>
      </c>
      <c r="K43" s="4"/>
      <c r="L43" s="4"/>
      <c r="M43" s="4" t="s">
        <v>45</v>
      </c>
      <c r="N43" s="4"/>
      <c r="O43" s="4"/>
      <c r="P43" s="4"/>
      <c r="Q43" s="4"/>
      <c r="R43" s="4" t="s">
        <v>136</v>
      </c>
      <c r="S43" s="4" t="s">
        <v>564</v>
      </c>
      <c r="T43" s="4" t="s">
        <v>565</v>
      </c>
      <c r="U43" s="4" t="s">
        <v>566</v>
      </c>
      <c r="V43" s="6" t="s">
        <v>567</v>
      </c>
      <c r="W43" s="4" t="s">
        <v>568</v>
      </c>
      <c r="X43" s="4" t="s">
        <v>569</v>
      </c>
      <c r="Y43" s="4" t="s">
        <v>570</v>
      </c>
      <c r="Z43" s="4" t="s">
        <v>571</v>
      </c>
      <c r="AA43" s="4"/>
      <c r="AB43" s="4" t="s">
        <v>572</v>
      </c>
      <c r="AC43" s="4" t="s">
        <v>573</v>
      </c>
      <c r="AD43" s="4" t="s">
        <v>57</v>
      </c>
      <c r="AE43" s="4" t="s">
        <v>100</v>
      </c>
      <c r="AF43" s="4" t="s">
        <v>59</v>
      </c>
      <c r="AG43" s="4" t="s">
        <v>60</v>
      </c>
      <c r="AH43" s="4" t="s">
        <v>61</v>
      </c>
      <c r="AI43" s="4"/>
      <c r="AJ43" s="4" t="s">
        <v>146</v>
      </c>
      <c r="AK43" s="4" t="s">
        <v>62</v>
      </c>
      <c r="AL43" s="3">
        <f>DATE(2026,2,11)+TIME(15,58,39)</f>
        <v>46064.665729166663</v>
      </c>
    </row>
    <row r="44" spans="1:38" ht="15.6" hidden="1">
      <c r="A44" s="3">
        <f>DATE(2026,2,20)+TIME(14,15,46)</f>
        <v>46073.594282407408</v>
      </c>
      <c r="B44" s="4" t="s">
        <v>574</v>
      </c>
      <c r="C44" s="4" t="s">
        <v>575</v>
      </c>
      <c r="D44" s="4" t="s">
        <v>576</v>
      </c>
      <c r="E44" s="4" t="s">
        <v>136</v>
      </c>
      <c r="F44" s="4" t="s">
        <v>88</v>
      </c>
      <c r="G44" s="4" t="s">
        <v>563</v>
      </c>
      <c r="H44" s="4" t="s">
        <v>44</v>
      </c>
      <c r="I44" s="5">
        <f>DATE(2026,3,11)</f>
        <v>46092</v>
      </c>
      <c r="J44" s="5">
        <f>DATE(2026,3,15)</f>
        <v>46096</v>
      </c>
      <c r="K44" s="4" t="s">
        <v>577</v>
      </c>
      <c r="L44" s="4"/>
      <c r="M44" s="4" t="s">
        <v>45</v>
      </c>
      <c r="N44" s="4"/>
      <c r="O44" s="4"/>
      <c r="P44" s="4"/>
      <c r="Q44" s="4"/>
      <c r="R44" s="4"/>
      <c r="S44" s="4" t="s">
        <v>578</v>
      </c>
      <c r="T44" s="4" t="s">
        <v>579</v>
      </c>
      <c r="U44" s="4" t="s">
        <v>580</v>
      </c>
      <c r="V44" s="6" t="s">
        <v>581</v>
      </c>
      <c r="W44" s="4" t="s">
        <v>582</v>
      </c>
      <c r="X44" s="4" t="s">
        <v>582</v>
      </c>
      <c r="Y44" s="4" t="s">
        <v>583</v>
      </c>
      <c r="Z44" s="4" t="s">
        <v>584</v>
      </c>
      <c r="AA44" s="4" t="s">
        <v>585</v>
      </c>
      <c r="AB44" s="4" t="s">
        <v>586</v>
      </c>
      <c r="AC44" s="4" t="s">
        <v>56</v>
      </c>
      <c r="AD44" s="4" t="s">
        <v>57</v>
      </c>
      <c r="AE44" s="4" t="s">
        <v>100</v>
      </c>
      <c r="AF44" s="4" t="s">
        <v>82</v>
      </c>
      <c r="AG44" s="4" t="s">
        <v>101</v>
      </c>
      <c r="AH44" s="4" t="s">
        <v>61</v>
      </c>
      <c r="AI44" s="4"/>
      <c r="AJ44" s="4"/>
      <c r="AK44" s="4" t="s">
        <v>62</v>
      </c>
      <c r="AL44" s="3">
        <f>DATE(2026,2,20)+TIME(14,15,46)</f>
        <v>46073.594282407408</v>
      </c>
    </row>
    <row r="45" spans="1:38" s="15" customFormat="1" ht="15.6" hidden="1">
      <c r="A45" s="7">
        <f>DATE(2026,2,3)+TIME(20,28,34)</f>
        <v>46056.853171296294</v>
      </c>
      <c r="B45" s="8" t="s">
        <v>587</v>
      </c>
      <c r="C45" s="8" t="s">
        <v>588</v>
      </c>
      <c r="D45" s="8" t="s">
        <v>589</v>
      </c>
      <c r="E45" s="8" t="s">
        <v>590</v>
      </c>
      <c r="F45" s="8" t="s">
        <v>42</v>
      </c>
      <c r="G45" s="8" t="s">
        <v>591</v>
      </c>
      <c r="H45" s="8" t="s">
        <v>44</v>
      </c>
      <c r="I45" s="9">
        <f>DATE(2026,3,12)</f>
        <v>46093</v>
      </c>
      <c r="J45" s="9">
        <f>DATE(2026,3,15)</f>
        <v>46096</v>
      </c>
      <c r="K45" s="8"/>
      <c r="L45" s="8"/>
      <c r="M45" s="8" t="s">
        <v>45</v>
      </c>
      <c r="N45" s="8"/>
      <c r="O45" s="8"/>
      <c r="P45" s="8"/>
      <c r="Q45" s="8"/>
      <c r="R45" s="8" t="s">
        <v>592</v>
      </c>
      <c r="S45" s="8" t="s">
        <v>593</v>
      </c>
      <c r="T45" s="8" t="s">
        <v>594</v>
      </c>
      <c r="U45" s="8" t="s">
        <v>595</v>
      </c>
      <c r="V45" s="10" t="s">
        <v>596</v>
      </c>
      <c r="W45" s="8" t="s">
        <v>597</v>
      </c>
      <c r="X45" s="8" t="s">
        <v>597</v>
      </c>
      <c r="Y45" s="8" t="s">
        <v>598</v>
      </c>
      <c r="Z45" s="8" t="s">
        <v>402</v>
      </c>
      <c r="AA45" s="8" t="s">
        <v>403</v>
      </c>
      <c r="AB45" s="8" t="s">
        <v>599</v>
      </c>
      <c r="AC45" s="8" t="s">
        <v>81</v>
      </c>
      <c r="AD45" s="8" t="s">
        <v>57</v>
      </c>
      <c r="AE45" s="8" t="s">
        <v>58</v>
      </c>
      <c r="AF45" s="8" t="s">
        <v>59</v>
      </c>
      <c r="AG45" s="8" t="s">
        <v>60</v>
      </c>
      <c r="AH45" s="8" t="s">
        <v>61</v>
      </c>
      <c r="AI45" s="8"/>
      <c r="AJ45" s="8"/>
      <c r="AK45" s="8" t="s">
        <v>62</v>
      </c>
      <c r="AL45" s="7">
        <f>DATE(2026,2,3)+TIME(20,28,34)</f>
        <v>46056.853171296294</v>
      </c>
    </row>
  </sheetData>
  <hyperlinks>
    <hyperlink ref="V16" r:id="rId1" xr:uid="{00000000-0004-0000-0000-000000000000}"/>
    <hyperlink ref="V17" r:id="rId2" xr:uid="{00000000-0004-0000-0000-000001000000}"/>
    <hyperlink ref="V36" r:id="rId3" xr:uid="{00000000-0004-0000-0000-000002000000}"/>
    <hyperlink ref="V27" r:id="rId4" xr:uid="{00000000-0004-0000-0000-000003000000}"/>
    <hyperlink ref="V30" r:id="rId5" xr:uid="{00000000-0004-0000-0000-000004000000}"/>
    <hyperlink ref="V41" r:id="rId6" xr:uid="{00000000-0004-0000-0000-000005000000}"/>
    <hyperlink ref="V5" r:id="rId7" xr:uid="{00000000-0004-0000-0000-000006000000}"/>
    <hyperlink ref="V40" r:id="rId8" xr:uid="{00000000-0004-0000-0000-000007000000}"/>
    <hyperlink ref="V23" r:id="rId9" xr:uid="{00000000-0004-0000-0000-000008000000}"/>
    <hyperlink ref="V45" r:id="rId10" xr:uid="{00000000-0004-0000-0000-000009000000}"/>
    <hyperlink ref="V35" r:id="rId11" xr:uid="{00000000-0004-0000-0000-00000A000000}"/>
    <hyperlink ref="V8" r:id="rId12" xr:uid="{00000000-0004-0000-0000-00000B000000}"/>
    <hyperlink ref="V31" r:id="rId13" xr:uid="{00000000-0004-0000-0000-00000C000000}"/>
    <hyperlink ref="V19" r:id="rId14" xr:uid="{00000000-0004-0000-0000-00000D000000}"/>
    <hyperlink ref="V43" r:id="rId15" xr:uid="{00000000-0004-0000-0000-00000E000000}"/>
    <hyperlink ref="V42" r:id="rId16" xr:uid="{00000000-0004-0000-0000-00000F000000}"/>
    <hyperlink ref="V3" r:id="rId17" xr:uid="{00000000-0004-0000-0000-000010000000}"/>
    <hyperlink ref="V9" r:id="rId18" xr:uid="{00000000-0004-0000-0000-000011000000}"/>
    <hyperlink ref="V12" r:id="rId19" xr:uid="{00000000-0004-0000-0000-000012000000}"/>
    <hyperlink ref="V32" r:id="rId20" xr:uid="{00000000-0004-0000-0000-000013000000}"/>
    <hyperlink ref="V6" r:id="rId21" xr:uid="{00000000-0004-0000-0000-000014000000}"/>
    <hyperlink ref="V14" r:id="rId22" xr:uid="{00000000-0004-0000-0000-000015000000}"/>
    <hyperlink ref="V7" r:id="rId23" xr:uid="{00000000-0004-0000-0000-000016000000}"/>
    <hyperlink ref="V2" r:id="rId24" xr:uid="{00000000-0004-0000-0000-000017000000}"/>
    <hyperlink ref="V34" r:id="rId25" xr:uid="{00000000-0004-0000-0000-000018000000}"/>
    <hyperlink ref="V22" r:id="rId26" xr:uid="{00000000-0004-0000-0000-000019000000}"/>
    <hyperlink ref="V44" r:id="rId27" xr:uid="{00000000-0004-0000-0000-00001A000000}"/>
    <hyperlink ref="V18" r:id="rId28" xr:uid="{00000000-0004-0000-0000-00001B000000}"/>
    <hyperlink ref="V28" r:id="rId29" xr:uid="{00000000-0004-0000-0000-00001C000000}"/>
    <hyperlink ref="V10" r:id="rId30" xr:uid="{00000000-0004-0000-0000-00001D000000}"/>
    <hyperlink ref="V33" r:id="rId31" xr:uid="{00000000-0004-0000-0000-00001E000000}"/>
    <hyperlink ref="V25" r:id="rId32" xr:uid="{00000000-0004-0000-0000-00001F000000}"/>
    <hyperlink ref="V20" r:id="rId33" xr:uid="{00000000-0004-0000-0000-000020000000}"/>
    <hyperlink ref="V15" r:id="rId34" xr:uid="{00000000-0004-0000-0000-000021000000}"/>
    <hyperlink ref="V38" r:id="rId35" xr:uid="{00000000-0004-0000-0000-000022000000}"/>
    <hyperlink ref="V4" r:id="rId36" xr:uid="{00000000-0004-0000-0000-000023000000}"/>
    <hyperlink ref="V11" r:id="rId37" xr:uid="{00000000-0004-0000-0000-000024000000}"/>
    <hyperlink ref="V21" r:id="rId38" xr:uid="{00000000-0004-0000-0000-000025000000}"/>
    <hyperlink ref="V24" r:id="rId39" xr:uid="{00000000-0004-0000-0000-000026000000}"/>
    <hyperlink ref="V13" r:id="rId40" xr:uid="{00000000-0004-0000-0000-000027000000}"/>
    <hyperlink ref="V26" r:id="rId41" xr:uid="{00000000-0004-0000-0000-000028000000}"/>
    <hyperlink ref="V37" r:id="rId42" xr:uid="{00000000-0004-0000-0000-000029000000}"/>
    <hyperlink ref="V29" r:id="rId43" xr:uid="{00000000-0004-0000-0000-00002A000000}"/>
    <hyperlink ref="V39" r:id="rId44" xr:uid="{00000000-0004-0000-0000-00002B000000}"/>
  </hyperlinks>
  <pageMargins left="0.75" right="0.75" top="1" bottom="1" header="0.5" footer="0.5"/>
  <tableParts count="1">
    <tablePart r:id="rId4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3A2DC0-7529-4CC3-81E0-F62F66BC2CE6}"/>
</file>

<file path=customXml/itemProps2.xml><?xml version="1.0" encoding="utf-8"?>
<ds:datastoreItem xmlns:ds="http://schemas.openxmlformats.org/officeDocument/2006/customXml" ds:itemID="{6939F0B1-44E7-4E7E-B2BA-EB55867D9E71}"/>
</file>

<file path=customXml/itemProps3.xml><?xml version="1.0" encoding="utf-8"?>
<ds:datastoreItem xmlns:ds="http://schemas.openxmlformats.org/officeDocument/2006/customXml" ds:itemID="{0C5412BA-3805-4E75-B100-1A456832617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Walston, Greylor</cp:lastModifiedBy>
  <cp:revision/>
  <dcterms:created xsi:type="dcterms:W3CDTF">2026-03-02T23:16:31Z</dcterms:created>
  <dcterms:modified xsi:type="dcterms:W3CDTF">2026-05-01T20:27:33Z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