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006"/>
  <workbookPr/>
  <mc:AlternateContent xmlns:mc="http://schemas.openxmlformats.org/markup-compatibility/2006">
    <mc:Choice Requires="x15">
      <x15ac:absPath xmlns:x15ac="http://schemas.microsoft.com/office/spreadsheetml/2010/11/ac" url="C:\Users\JEatmon\Downloads\"/>
    </mc:Choice>
  </mc:AlternateContent>
  <xr:revisionPtr revIDLastSave="2" documentId="8_{4551C1B8-EDF7-40F0-94AC-63BBCD321801}" xr6:coauthVersionLast="47" xr6:coauthVersionMax="47" xr10:uidLastSave="{0FB08139-6952-45FC-8CF8-584DEA4EF535}"/>
  <bookViews>
    <workbookView xWindow="-110" yWindow="-110" windowWidth="22780" windowHeight="14660" xr2:uid="{00000000-000D-0000-FFFF-FFFF00000000}"/>
  </bookViews>
  <sheets>
    <sheet name="Registrants" sheetId="2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22" i="2" l="1"/>
  <c r="I21" i="2"/>
  <c r="I20" i="2"/>
  <c r="I19" i="2"/>
  <c r="I18" i="2"/>
  <c r="I17" i="2"/>
  <c r="I16" i="2"/>
  <c r="I15" i="2"/>
  <c r="I14" i="2"/>
  <c r="I13" i="2"/>
  <c r="I12" i="2"/>
  <c r="I11" i="2"/>
  <c r="I10" i="2"/>
  <c r="I9" i="2"/>
  <c r="I8" i="2"/>
  <c r="I7" i="2"/>
  <c r="I6" i="2"/>
  <c r="I5" i="2"/>
  <c r="I4" i="2"/>
  <c r="I3" i="2"/>
  <c r="I2" i="2"/>
</calcChain>
</file>

<file path=xl/sharedStrings.xml><?xml version="1.0" encoding="utf-8"?>
<sst xmlns="http://schemas.openxmlformats.org/spreadsheetml/2006/main" count="248" uniqueCount="140">
  <si>
    <t>Full Name</t>
  </si>
  <si>
    <t>Email Address</t>
  </si>
  <si>
    <t>Company Name</t>
  </si>
  <si>
    <t>Title</t>
  </si>
  <si>
    <t>Primary Registrant (Guest of)</t>
  </si>
  <si>
    <t>Invitee/Guest</t>
  </si>
  <si>
    <t>Confirmation Number</t>
  </si>
  <si>
    <t>Registration Type</t>
  </si>
  <si>
    <t>Last Registration Date (GMT-05:00) Eastern [US &amp; Canada]</t>
  </si>
  <si>
    <t>Mobile Phone Number</t>
  </si>
  <si>
    <t>Admission Item</t>
  </si>
  <si>
    <t>Work City</t>
  </si>
  <si>
    <t>Work Address</t>
  </si>
  <si>
    <t>Work Country</t>
  </si>
  <si>
    <t>Work Phone Number</t>
  </si>
  <si>
    <t>Work ZIP/Postal Code</t>
  </si>
  <si>
    <t>Participant</t>
  </si>
  <si>
    <t>Barron, Laura-Lee</t>
  </si>
  <si>
    <t>lbarron@washingtonea.org</t>
  </si>
  <si>
    <t>WASHINGTON EDUCATION ASSOCIATION</t>
  </si>
  <si>
    <t>Non-Member</t>
  </si>
  <si>
    <t>Invitee</t>
  </si>
  <si>
    <t>JBNTQTMXC7Y</t>
  </si>
  <si>
    <t>UniServ Director</t>
  </si>
  <si>
    <t>719-237-9132</t>
  </si>
  <si>
    <t>Event Registration</t>
  </si>
  <si>
    <t>No</t>
  </si>
  <si>
    <t>Bishop, Katie</t>
  </si>
  <si>
    <t>Kbishop@washingtonea.org</t>
  </si>
  <si>
    <t>Seattle Education Association</t>
  </si>
  <si>
    <t>29NP2P27TTG</t>
  </si>
  <si>
    <t>4254576934</t>
  </si>
  <si>
    <t>2537979659</t>
  </si>
  <si>
    <t>Castillo-Kesper, Alexandra</t>
  </si>
  <si>
    <t>alexandra.castillo-kesper@nysut.org</t>
  </si>
  <si>
    <t>76NCJPZ46BY</t>
  </si>
  <si>
    <t>State/Local Affiliate Staff</t>
  </si>
  <si>
    <t>12134403324</t>
  </si>
  <si>
    <t>Davis, Julianna</t>
  </si>
  <si>
    <t>Jdavis@ista-in.org</t>
  </si>
  <si>
    <t>DHN4BX2ZYTV</t>
  </si>
  <si>
    <t>UniServ/State Affiliate Staff</t>
  </si>
  <si>
    <t>8122199661</t>
  </si>
  <si>
    <t>Delfosse, Justin</t>
  </si>
  <si>
    <t>delfossej@weac.org</t>
  </si>
  <si>
    <t>TJNSGJWY6ZQ</t>
  </si>
  <si>
    <t>9203667077</t>
  </si>
  <si>
    <t>Drumm, Thomas</t>
  </si>
  <si>
    <t>thomas.drumm@nysut.org</t>
  </si>
  <si>
    <t>74NF5HYMW42</t>
  </si>
  <si>
    <t>3156026812</t>
  </si>
  <si>
    <t>Dykhuis, Jesse</t>
  </si>
  <si>
    <t>jesse.dykhuis@edmn.org</t>
  </si>
  <si>
    <t>RVNTFC85J6S</t>
  </si>
  <si>
    <t>651-260-7947</t>
  </si>
  <si>
    <t>Fritz, Heather</t>
  </si>
  <si>
    <t>heatherfritz07@gmail.com</t>
  </si>
  <si>
    <t>Z3NK5D33YD2</t>
  </si>
  <si>
    <t>17034097018</t>
  </si>
  <si>
    <t>Gardner, Jeny</t>
  </si>
  <si>
    <t>jgardner@wyoea.org</t>
  </si>
  <si>
    <t>Wyoming Education Association</t>
  </si>
  <si>
    <t>Northwest Uniserv Director</t>
  </si>
  <si>
    <t>YQNPV8Z82WY</t>
  </si>
  <si>
    <t>Non Staff Trainer</t>
  </si>
  <si>
    <t>3072742104</t>
  </si>
  <si>
    <t>Powell</t>
  </si>
  <si>
    <t>322 Lane 13</t>
  </si>
  <si>
    <t>USA</t>
  </si>
  <si>
    <t>13072742104</t>
  </si>
  <si>
    <t>82435</t>
  </si>
  <si>
    <t>Gonzales, Caroline</t>
  </si>
  <si>
    <t>cgonzales@cta.org</t>
  </si>
  <si>
    <t>HBNCGQY4J7L</t>
  </si>
  <si>
    <t>559-286-9529</t>
  </si>
  <si>
    <t>Holmes, Ellen</t>
  </si>
  <si>
    <t>eholmes@nea.org</t>
  </si>
  <si>
    <t>MAINE EDUCATION ASSOCIATION</t>
  </si>
  <si>
    <t>FDNPYSDHPLB</t>
  </si>
  <si>
    <t>NEA Headquarters Staff</t>
  </si>
  <si>
    <t>2076605589</t>
  </si>
  <si>
    <t>Pittsfield</t>
  </si>
  <si>
    <t>3 Canaan Road</t>
  </si>
  <si>
    <t>04967</t>
  </si>
  <si>
    <t>Jimerson, Gwendolyn</t>
  </si>
  <si>
    <t>gjimerson@washingtonea.org</t>
  </si>
  <si>
    <t>KRNJT93WCCJ</t>
  </si>
  <si>
    <t>2063000578</t>
  </si>
  <si>
    <t>Klein, Kristine</t>
  </si>
  <si>
    <t>kris.klein@edmn.org</t>
  </si>
  <si>
    <t>WKNXKNQNR34</t>
  </si>
  <si>
    <t>651 724 3563</t>
  </si>
  <si>
    <t>Lytie, Kristin</t>
  </si>
  <si>
    <t>lytiek@weac.org</t>
  </si>
  <si>
    <t>Z4N7539W48Y</t>
  </si>
  <si>
    <t>19203603530</t>
  </si>
  <si>
    <t>Green Bay</t>
  </si>
  <si>
    <t>1136 N. Military Ave.</t>
  </si>
  <si>
    <t>54303</t>
  </si>
  <si>
    <t>MacFawn, Jim</t>
  </si>
  <si>
    <t>James.macfawn@nysut.org</t>
  </si>
  <si>
    <t>michael rowan</t>
  </si>
  <si>
    <t>WVN8MQTRHVL</t>
  </si>
  <si>
    <t>5185065622</t>
  </si>
  <si>
    <t>Mills, Sr., Gregory</t>
  </si>
  <si>
    <t>gmills@lae.org</t>
  </si>
  <si>
    <t>Louisiana Association of Educators</t>
  </si>
  <si>
    <t>W8NM36KZXC3</t>
  </si>
  <si>
    <t>318.880.3296</t>
  </si>
  <si>
    <t>Nixon, Devin</t>
  </si>
  <si>
    <t>dnixon@pgcea.org</t>
  </si>
  <si>
    <t>MARYLAND STATE EDUCATION ASSN</t>
  </si>
  <si>
    <t>Member</t>
  </si>
  <si>
    <t>D4NTTVGFMNB</t>
  </si>
  <si>
    <t>3013104495</t>
  </si>
  <si>
    <t>Smith, Kelvin</t>
  </si>
  <si>
    <t>ksmit@nea.org</t>
  </si>
  <si>
    <t>7WN33B2FJN8</t>
  </si>
  <si>
    <t>9999999999</t>
  </si>
  <si>
    <t>Smith-Rossiter, Elizabeth</t>
  </si>
  <si>
    <t>elizabeth.smith-rossiter@nysut.org</t>
  </si>
  <si>
    <t>mike deely</t>
  </si>
  <si>
    <t>SNNNCYY3BDT</t>
  </si>
  <si>
    <t>7165107256</t>
  </si>
  <si>
    <t>Waiz, Keightley</t>
  </si>
  <si>
    <t>kwaiz@ista-in.org</t>
  </si>
  <si>
    <t>ISTA</t>
  </si>
  <si>
    <t>ISTA Staff</t>
  </si>
  <si>
    <t>9SNGH9YCPXV</t>
  </si>
  <si>
    <t>5024720448</t>
  </si>
  <si>
    <t>Indianapolis</t>
  </si>
  <si>
    <t>150 W Market St</t>
  </si>
  <si>
    <t>46204</t>
  </si>
  <si>
    <t>Whitrack, Renita</t>
  </si>
  <si>
    <t>rwhitrack@lae.org</t>
  </si>
  <si>
    <t>8MNFTWCHC77</t>
  </si>
  <si>
    <t>2252816608</t>
  </si>
  <si>
    <t>Baton Rouge</t>
  </si>
  <si>
    <t>8322 One Calias</t>
  </si>
  <si>
    <t>70809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</si>
</sst>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</numFmts>
  <fonts count="5">
    <font>
      <sz val="10"/>
      <color theme="1"/>
      <name val="Arial"/>
      <family val="2"/>
    </font>
    <font>
      <b/>
      <sz val="13"/>
      <color theme="1"/>
      <name val="Calibri"/>
      <family val="2"/>
    </font>
    <font>
      <sz val="12"/>
      <color theme="1"/>
      <name val="Calibri"/>
      <family val="2"/>
    </font>
    <font>
      <u/>
      <sz val="12"/>
      <color rgb="FF0000FF"/>
      <name val="Calibri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DEDED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9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2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1" fontId="4" fillId="0" borderId="0" applyFont="0" applyFill="0" applyBorder="0" applyAlignment="0" applyProtection="0"/>
  </cellStyleXfs>
  <cellXfs count="8">
    <xf numFmtId="0" fontId="0" fillId="0" borderId="0" xfId="0"/>
    <xf numFmtId="49" fontId="3" fillId="0" borderId="0" xfId="0" applyNumberFormat="1" applyFont="1" applyAlignment="1">
      <alignment wrapText="1"/>
    </xf>
    <xf numFmtId="49" fontId="2" fillId="0" borderId="0" xfId="0" applyNumberFormat="1" applyFont="1" applyAlignment="1">
      <alignment wrapText="1"/>
    </xf>
    <xf numFmtId="22" fontId="2" fillId="0" borderId="0" xfId="0" applyNumberFormat="1" applyFont="1"/>
    <xf numFmtId="49" fontId="3" fillId="2" borderId="0" xfId="0" applyNumberFormat="1" applyFont="1" applyFill="1" applyAlignment="1">
      <alignment wrapText="1"/>
    </xf>
    <xf numFmtId="49" fontId="2" fillId="2" borderId="0" xfId="0" applyNumberFormat="1" applyFont="1" applyFill="1" applyAlignment="1">
      <alignment wrapText="1"/>
    </xf>
    <xf numFmtId="22" fontId="2" fillId="2" borderId="0" xfId="0" applyNumberFormat="1" applyFont="1" applyFill="1"/>
    <xf numFmtId="0" fontId="1" fillId="0" borderId="1" xfId="0" applyFont="1" applyBorder="1" applyAlignment="1">
      <alignment vertical="center" wrapText="1"/>
    </xf>
  </cellXfs>
  <cellStyles count="6">
    <cellStyle name="Comma" xfId="4" xr:uid="{00000000-0005-0000-0000-000004000000}"/>
    <cellStyle name="Comma [0]" xfId="5" xr:uid="{00000000-0005-0000-0000-000005000000}"/>
    <cellStyle name="Currency" xfId="2" xr:uid="{00000000-0005-0000-0000-000002000000}"/>
    <cellStyle name="Currency [0]" xfId="3" xr:uid="{00000000-0005-0000-0000-000003000000}"/>
    <cellStyle name="Normal" xfId="0" builtinId="0"/>
    <cellStyle name="Percent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Q22" totalsRowShown="0">
  <autoFilter ref="A1:Q22" xr:uid="{00000000-0009-0000-0100-000001000000}"/>
  <tableColumns count="17">
    <tableColumn id="1" xr3:uid="{00000000-0010-0000-0000-000001000000}" name="Full Name"/>
    <tableColumn id="2" xr3:uid="{00000000-0010-0000-0000-000002000000}" name="Email Address"/>
    <tableColumn id="3" xr3:uid="{00000000-0010-0000-0000-000003000000}" name="Company Name"/>
    <tableColumn id="4" xr3:uid="{00000000-0010-0000-0000-000004000000}" name="Title"/>
    <tableColumn id="5" xr3:uid="{00000000-0010-0000-0000-000005000000}" name="Primary Registrant (Guest of)"/>
    <tableColumn id="6" xr3:uid="{00000000-0010-0000-0000-000006000000}" name="Invitee/Guest"/>
    <tableColumn id="7" xr3:uid="{00000000-0010-0000-0000-000007000000}" name="Confirmation Number"/>
    <tableColumn id="8" xr3:uid="{00000000-0010-0000-0000-000008000000}" name="Registration Type"/>
    <tableColumn id="9" xr3:uid="{00000000-0010-0000-0000-000009000000}" name="Last Registration Date (GMT-05:00) Eastern [US &amp; Canada]"/>
    <tableColumn id="10" xr3:uid="{00000000-0010-0000-0000-00000A000000}" name="Mobile Phone Number"/>
    <tableColumn id="11" xr3:uid="{00000000-0010-0000-0000-00000B000000}" name="Admission Item"/>
    <tableColumn id="12" xr3:uid="{00000000-0010-0000-0000-00000C000000}" name="Work City"/>
    <tableColumn id="13" xr3:uid="{00000000-0010-0000-0000-00000D000000}" name="Work Address"/>
    <tableColumn id="14" xr3:uid="{00000000-0010-0000-0000-00000E000000}" name="Work Country"/>
    <tableColumn id="15" xr3:uid="{00000000-0010-0000-0000-00000F000000}" name="Work Phone Number"/>
    <tableColumn id="16" xr3:uid="{00000000-0010-0000-0000-000010000000}" name="Work ZIP/Postal Code"/>
    <tableColumn id="17" xr3:uid="{00000000-0010-0000-0000-000011000000}" name="Participant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app.cvent.com/subscribers/events2/Invitee/InviteeDetails?evtstub=e3cd3c55-5df7-4fa4-a20a-3322b5dae20f&amp;inviteestub=cf12c92d-4f43-4388-9e73-7d9fc89abff5" TargetMode="External"/><Relationship Id="rId13" Type="http://schemas.openxmlformats.org/officeDocument/2006/relationships/hyperlink" Target="https://app.cvent.com/subscribers/events2/Invitee/InviteeDetails?evtstub=e3cd3c55-5df7-4fa4-a20a-3322b5dae20f&amp;inviteestub=292938db-e5d5-4a39-a2b4-b28e4cabe13b" TargetMode="External"/><Relationship Id="rId18" Type="http://schemas.openxmlformats.org/officeDocument/2006/relationships/hyperlink" Target="https://app.cvent.com/subscribers/events2/Invitee/InviteeDetails?evtstub=e3cd3c55-5df7-4fa4-a20a-3322b5dae20f&amp;inviteestub=7953c657-0fcd-4c64-8867-4c57da9e9cd1" TargetMode="External"/><Relationship Id="rId3" Type="http://schemas.openxmlformats.org/officeDocument/2006/relationships/hyperlink" Target="https://app.cvent.com/subscribers/events2/Invitee/InviteeDetails?evtstub=e3cd3c55-5df7-4fa4-a20a-3322b5dae20f&amp;inviteestub=3e0fe0f2-11cc-4d7c-a379-f27e5f54db8e" TargetMode="External"/><Relationship Id="rId21" Type="http://schemas.openxmlformats.org/officeDocument/2006/relationships/hyperlink" Target="https://app.cvent.com/subscribers/events2/Invitee/InviteeDetails?evtstub=e3cd3c55-5df7-4fa4-a20a-3322b5dae20f&amp;inviteestub=bb9ef355-1f1c-4be7-8e4c-ff26d3a293ed" TargetMode="External"/><Relationship Id="rId7" Type="http://schemas.openxmlformats.org/officeDocument/2006/relationships/hyperlink" Target="https://app.cvent.com/subscribers/events2/Invitee/InviteeDetails?evtstub=e3cd3c55-5df7-4fa4-a20a-3322b5dae20f&amp;inviteestub=8005c856-1f94-46ff-a781-d2d5aac4a54b" TargetMode="External"/><Relationship Id="rId12" Type="http://schemas.openxmlformats.org/officeDocument/2006/relationships/hyperlink" Target="https://app.cvent.com/subscribers/events2/Invitee/InviteeDetails?evtstub=e3cd3c55-5df7-4fa4-a20a-3322b5dae20f&amp;inviteestub=274af694-5fac-499a-b9b8-46c95e8748f5" TargetMode="External"/><Relationship Id="rId17" Type="http://schemas.openxmlformats.org/officeDocument/2006/relationships/hyperlink" Target="https://app.cvent.com/subscribers/events2/Invitee/InviteeDetails?evtstub=e3cd3c55-5df7-4fa4-a20a-3322b5dae20f&amp;inviteestub=d6728855-88b8-46be-9a46-a8aaa29cadc6" TargetMode="External"/><Relationship Id="rId2" Type="http://schemas.openxmlformats.org/officeDocument/2006/relationships/hyperlink" Target="https://app.cvent.com/subscribers/events2/Invitee/InviteeDetails?evtstub=e3cd3c55-5df7-4fa4-a20a-3322b5dae20f&amp;inviteestub=0c27d4c1-b7f3-418e-b7bd-321e7bbd8759" TargetMode="External"/><Relationship Id="rId16" Type="http://schemas.openxmlformats.org/officeDocument/2006/relationships/hyperlink" Target="https://app.cvent.com/subscribers/events2/Invitee/InviteeDetails?evtstub=e3cd3c55-5df7-4fa4-a20a-3322b5dae20f&amp;inviteestub=216738e2-aedb-4278-ac89-449eb4c0d682" TargetMode="External"/><Relationship Id="rId20" Type="http://schemas.openxmlformats.org/officeDocument/2006/relationships/hyperlink" Target="https://app.cvent.com/subscribers/events2/Invitee/InviteeDetails?evtstub=e3cd3c55-5df7-4fa4-a20a-3322b5dae20f&amp;inviteestub=2edaabd3-a0dd-462b-91c7-788d5721e24d" TargetMode="External"/><Relationship Id="rId1" Type="http://schemas.openxmlformats.org/officeDocument/2006/relationships/hyperlink" Target="https://app.cvent.com/subscribers/events2/Invitee/InviteeDetails?evtstub=e3cd3c55-5df7-4fa4-a20a-3322b5dae20f&amp;inviteestub=30d1aadd-eaa9-4f37-97c9-abedc0822315" TargetMode="External"/><Relationship Id="rId6" Type="http://schemas.openxmlformats.org/officeDocument/2006/relationships/hyperlink" Target="https://app.cvent.com/subscribers/events2/Invitee/InviteeDetails?evtstub=e3cd3c55-5df7-4fa4-a20a-3322b5dae20f&amp;inviteestub=a33fa087-3eb4-4bdf-9cae-40f884783fe7" TargetMode="External"/><Relationship Id="rId11" Type="http://schemas.openxmlformats.org/officeDocument/2006/relationships/hyperlink" Target="https://app.cvent.com/subscribers/events2/Invitee/InviteeDetails?evtstub=e3cd3c55-5df7-4fa4-a20a-3322b5dae20f&amp;inviteestub=a36725e3-9295-48e7-bf4a-747a8564e576" TargetMode="External"/><Relationship Id="rId5" Type="http://schemas.openxmlformats.org/officeDocument/2006/relationships/hyperlink" Target="https://app.cvent.com/subscribers/events2/Invitee/InviteeDetails?evtstub=e3cd3c55-5df7-4fa4-a20a-3322b5dae20f&amp;inviteestub=eaf38490-fd58-47ce-aea1-319c46117b19" TargetMode="External"/><Relationship Id="rId15" Type="http://schemas.openxmlformats.org/officeDocument/2006/relationships/hyperlink" Target="https://app.cvent.com/subscribers/events2/Invitee/InviteeDetails?evtstub=e3cd3c55-5df7-4fa4-a20a-3322b5dae20f&amp;inviteestub=edda8017-ba69-479b-8558-27063c7bda28" TargetMode="External"/><Relationship Id="rId10" Type="http://schemas.openxmlformats.org/officeDocument/2006/relationships/hyperlink" Target="https://app.cvent.com/subscribers/events2/Invitee/InviteeDetails?evtstub=e3cd3c55-5df7-4fa4-a20a-3322b5dae20f&amp;inviteestub=2f465ac9-bcd3-4d42-a688-ffffeabfd30c" TargetMode="External"/><Relationship Id="rId19" Type="http://schemas.openxmlformats.org/officeDocument/2006/relationships/hyperlink" Target="https://app.cvent.com/subscribers/events2/Invitee/InviteeDetails?evtstub=e3cd3c55-5df7-4fa4-a20a-3322b5dae20f&amp;inviteestub=52df5d7a-9459-4e2e-88d3-ddf92f915386" TargetMode="External"/><Relationship Id="rId4" Type="http://schemas.openxmlformats.org/officeDocument/2006/relationships/hyperlink" Target="https://app.cvent.com/subscribers/events2/Invitee/InviteeDetails?evtstub=e3cd3c55-5df7-4fa4-a20a-3322b5dae20f&amp;inviteestub=b28d9c19-c958-40e8-b025-ee27ec3d20b1" TargetMode="External"/><Relationship Id="rId9" Type="http://schemas.openxmlformats.org/officeDocument/2006/relationships/hyperlink" Target="https://app.cvent.com/subscribers/events2/Invitee/InviteeDetails?evtstub=e3cd3c55-5df7-4fa4-a20a-3322b5dae20f&amp;inviteestub=24898078-0d71-4430-8eaa-e992a10550f6" TargetMode="External"/><Relationship Id="rId14" Type="http://schemas.openxmlformats.org/officeDocument/2006/relationships/hyperlink" Target="https://app.cvent.com/subscribers/events2/Invitee/InviteeDetails?evtstub=e3cd3c55-5df7-4fa4-a20a-3322b5dae20f&amp;inviteestub=bf32fdad-0ad6-4fd9-803e-ae398bcc36f0" TargetMode="External"/><Relationship Id="rId22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22"/>
  <sheetViews>
    <sheetView tabSelected="1" topLeftCell="A12" workbookViewId="0">
      <selection activeCell="C20" sqref="C20"/>
    </sheetView>
  </sheetViews>
  <sheetFormatPr defaultRowHeight="12.75"/>
  <cols>
    <col min="1" max="12" width="27.42578125" customWidth="1"/>
    <col min="13" max="13" width="82.28515625" customWidth="1"/>
    <col min="14" max="17" width="27.42578125" customWidth="1"/>
  </cols>
  <sheetData>
    <row r="1" spans="1:17" ht="51.75">
      <c r="A1" s="7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7" t="s">
        <v>5</v>
      </c>
      <c r="G1" s="7" t="s">
        <v>6</v>
      </c>
      <c r="H1" s="7" t="s">
        <v>7</v>
      </c>
      <c r="I1" s="7" t="s">
        <v>8</v>
      </c>
      <c r="J1" s="7" t="s">
        <v>9</v>
      </c>
      <c r="K1" s="7" t="s">
        <v>10</v>
      </c>
      <c r="L1" s="7" t="s">
        <v>11</v>
      </c>
      <c r="M1" s="7" t="s">
        <v>12</v>
      </c>
      <c r="N1" s="7" t="s">
        <v>13</v>
      </c>
      <c r="O1" s="7" t="s">
        <v>14</v>
      </c>
      <c r="P1" s="7" t="s">
        <v>15</v>
      </c>
      <c r="Q1" s="7" t="s">
        <v>16</v>
      </c>
    </row>
    <row r="2" spans="1:17" ht="31.5">
      <c r="A2" s="1" t="s">
        <v>17</v>
      </c>
      <c r="B2" s="2" t="s">
        <v>18</v>
      </c>
      <c r="C2" s="2" t="s">
        <v>19</v>
      </c>
      <c r="D2" s="2" t="s">
        <v>20</v>
      </c>
      <c r="E2" s="2" t="s">
        <v>17</v>
      </c>
      <c r="F2" s="2" t="s">
        <v>21</v>
      </c>
      <c r="G2" s="2" t="s">
        <v>22</v>
      </c>
      <c r="H2" s="2" t="s">
        <v>23</v>
      </c>
      <c r="I2" s="3">
        <f>DATE(2022,9,15)+TIME(12,22,46)</f>
        <v>44819.515810185185</v>
      </c>
      <c r="J2" s="2" t="s">
        <v>24</v>
      </c>
      <c r="K2" s="2" t="s">
        <v>25</v>
      </c>
      <c r="L2" s="2"/>
      <c r="M2" s="2"/>
      <c r="N2" s="2"/>
      <c r="O2" s="2"/>
      <c r="P2" s="2"/>
      <c r="Q2" s="2" t="s">
        <v>26</v>
      </c>
    </row>
    <row r="3" spans="1:17" ht="31.5">
      <c r="A3" s="4" t="s">
        <v>27</v>
      </c>
      <c r="B3" s="5" t="s">
        <v>28</v>
      </c>
      <c r="C3" s="5" t="s">
        <v>29</v>
      </c>
      <c r="D3" s="5" t="s">
        <v>23</v>
      </c>
      <c r="E3" s="5" t="s">
        <v>27</v>
      </c>
      <c r="F3" s="5" t="s">
        <v>21</v>
      </c>
      <c r="G3" s="5" t="s">
        <v>30</v>
      </c>
      <c r="H3" s="5" t="s">
        <v>23</v>
      </c>
      <c r="I3" s="6">
        <f>DATE(2022,9,15)+TIME(11,23,50)</f>
        <v>44819.47488425926</v>
      </c>
      <c r="J3" s="5" t="s">
        <v>31</v>
      </c>
      <c r="K3" s="5" t="s">
        <v>25</v>
      </c>
      <c r="L3" s="5"/>
      <c r="M3" s="5"/>
      <c r="N3" s="5"/>
      <c r="O3" s="5" t="s">
        <v>32</v>
      </c>
      <c r="P3" s="5"/>
      <c r="Q3" s="5" t="s">
        <v>26</v>
      </c>
    </row>
    <row r="4" spans="1:17" ht="31.5">
      <c r="A4" s="1" t="s">
        <v>33</v>
      </c>
      <c r="B4" s="2" t="s">
        <v>34</v>
      </c>
      <c r="C4" s="2"/>
      <c r="D4" s="2"/>
      <c r="E4" s="2" t="s">
        <v>33</v>
      </c>
      <c r="F4" s="2" t="s">
        <v>21</v>
      </c>
      <c r="G4" s="2" t="s">
        <v>35</v>
      </c>
      <c r="H4" s="2" t="s">
        <v>36</v>
      </c>
      <c r="I4" s="3">
        <f>DATE(2022,9,14)+TIME(13,4,49)</f>
        <v>44818.545011574075</v>
      </c>
      <c r="J4" s="2" t="s">
        <v>37</v>
      </c>
      <c r="K4" s="2" t="s">
        <v>25</v>
      </c>
      <c r="L4" s="2"/>
      <c r="M4" s="2"/>
      <c r="N4" s="2"/>
      <c r="O4" s="2"/>
      <c r="P4" s="2"/>
      <c r="Q4" s="2" t="s">
        <v>26</v>
      </c>
    </row>
    <row r="5" spans="1:17" ht="15.75">
      <c r="A5" s="4" t="s">
        <v>38</v>
      </c>
      <c r="B5" s="5" t="s">
        <v>39</v>
      </c>
      <c r="C5" s="5"/>
      <c r="D5" s="5"/>
      <c r="E5" s="5" t="s">
        <v>38</v>
      </c>
      <c r="F5" s="5" t="s">
        <v>21</v>
      </c>
      <c r="G5" s="5" t="s">
        <v>40</v>
      </c>
      <c r="H5" s="5" t="s">
        <v>41</v>
      </c>
      <c r="I5" s="6">
        <f>DATE(2022,9,14)+TIME(8,37,27)</f>
        <v>44818.359340277777</v>
      </c>
      <c r="J5" s="5" t="s">
        <v>42</v>
      </c>
      <c r="K5" s="5" t="s">
        <v>25</v>
      </c>
      <c r="L5" s="5"/>
      <c r="M5" s="5"/>
      <c r="N5" s="5"/>
      <c r="O5" s="5"/>
      <c r="P5" s="5"/>
      <c r="Q5" s="5" t="s">
        <v>26</v>
      </c>
    </row>
    <row r="6" spans="1:17" ht="15.75">
      <c r="A6" s="1" t="s">
        <v>43</v>
      </c>
      <c r="B6" s="2" t="s">
        <v>44</v>
      </c>
      <c r="C6" s="2"/>
      <c r="D6" s="2"/>
      <c r="E6" s="2" t="s">
        <v>43</v>
      </c>
      <c r="F6" s="2" t="s">
        <v>21</v>
      </c>
      <c r="G6" s="2" t="s">
        <v>45</v>
      </c>
      <c r="H6" s="2" t="s">
        <v>23</v>
      </c>
      <c r="I6" s="3">
        <f>DATE(2022,9,14)+TIME(10,13,23)</f>
        <v>44818.42596064815</v>
      </c>
      <c r="J6" s="2" t="s">
        <v>46</v>
      </c>
      <c r="K6" s="2" t="s">
        <v>25</v>
      </c>
      <c r="L6" s="2"/>
      <c r="M6" s="2"/>
      <c r="N6" s="2"/>
      <c r="O6" s="2"/>
      <c r="P6" s="2"/>
      <c r="Q6" s="2" t="s">
        <v>26</v>
      </c>
    </row>
    <row r="7" spans="1:17" ht="15.75">
      <c r="A7" s="4" t="s">
        <v>47</v>
      </c>
      <c r="B7" s="5" t="s">
        <v>48</v>
      </c>
      <c r="C7" s="5"/>
      <c r="D7" s="5"/>
      <c r="E7" s="5" t="s">
        <v>47</v>
      </c>
      <c r="F7" s="5" t="s">
        <v>21</v>
      </c>
      <c r="G7" s="5" t="s">
        <v>49</v>
      </c>
      <c r="H7" s="5" t="s">
        <v>36</v>
      </c>
      <c r="I7" s="6">
        <f>DATE(2022,9,19)+TIME(12,14,38)</f>
        <v>44823.510162037041</v>
      </c>
      <c r="J7" s="5" t="s">
        <v>50</v>
      </c>
      <c r="K7" s="5" t="s">
        <v>25</v>
      </c>
      <c r="L7" s="5"/>
      <c r="M7" s="5"/>
      <c r="N7" s="5"/>
      <c r="O7" s="5"/>
      <c r="P7" s="5"/>
      <c r="Q7" s="5" t="s">
        <v>26</v>
      </c>
    </row>
    <row r="8" spans="1:17" ht="15.75">
      <c r="A8" s="1" t="s">
        <v>51</v>
      </c>
      <c r="B8" s="2" t="s">
        <v>52</v>
      </c>
      <c r="C8" s="2"/>
      <c r="D8" s="2"/>
      <c r="E8" s="2" t="s">
        <v>51</v>
      </c>
      <c r="F8" s="2" t="s">
        <v>21</v>
      </c>
      <c r="G8" s="2" t="s">
        <v>53</v>
      </c>
      <c r="H8" s="2" t="s">
        <v>36</v>
      </c>
      <c r="I8" s="3">
        <f>DATE(2022,9,14)+TIME(12,42,40)</f>
        <v>44818.529629629629</v>
      </c>
      <c r="J8" s="2" t="s">
        <v>54</v>
      </c>
      <c r="K8" s="2" t="s">
        <v>25</v>
      </c>
      <c r="L8" s="2"/>
      <c r="M8" s="2"/>
      <c r="N8" s="2"/>
      <c r="O8" s="2"/>
      <c r="P8" s="2"/>
      <c r="Q8" s="2" t="s">
        <v>26</v>
      </c>
    </row>
    <row r="9" spans="1:17" ht="15.75">
      <c r="A9" s="4" t="s">
        <v>55</v>
      </c>
      <c r="B9" s="5" t="s">
        <v>56</v>
      </c>
      <c r="C9" s="5"/>
      <c r="D9" s="5"/>
      <c r="E9" s="5" t="s">
        <v>55</v>
      </c>
      <c r="F9" s="5" t="s">
        <v>21</v>
      </c>
      <c r="G9" s="5" t="s">
        <v>57</v>
      </c>
      <c r="H9" s="5" t="s">
        <v>41</v>
      </c>
      <c r="I9" s="6">
        <f>DATE(2022,9,16)+TIME(12,54,33)</f>
        <v>44820.537881944445</v>
      </c>
      <c r="J9" s="5" t="s">
        <v>58</v>
      </c>
      <c r="K9" s="5" t="s">
        <v>25</v>
      </c>
      <c r="L9" s="5"/>
      <c r="M9" s="5"/>
      <c r="N9" s="5"/>
      <c r="O9" s="5"/>
      <c r="P9" s="5"/>
      <c r="Q9" s="5" t="s">
        <v>26</v>
      </c>
    </row>
    <row r="10" spans="1:17" ht="31.5">
      <c r="A10" s="1" t="s">
        <v>59</v>
      </c>
      <c r="B10" s="2" t="s">
        <v>60</v>
      </c>
      <c r="C10" s="2" t="s">
        <v>61</v>
      </c>
      <c r="D10" s="2" t="s">
        <v>62</v>
      </c>
      <c r="E10" s="2" t="s">
        <v>59</v>
      </c>
      <c r="F10" s="2" t="s">
        <v>21</v>
      </c>
      <c r="G10" s="2" t="s">
        <v>63</v>
      </c>
      <c r="H10" s="2" t="s">
        <v>64</v>
      </c>
      <c r="I10" s="3">
        <f>DATE(2022,9,20)+TIME(15,47,20)</f>
        <v>44824.657870370371</v>
      </c>
      <c r="J10" s="2" t="s">
        <v>65</v>
      </c>
      <c r="K10" s="2" t="s">
        <v>25</v>
      </c>
      <c r="L10" s="2" t="s">
        <v>66</v>
      </c>
      <c r="M10" s="2" t="s">
        <v>67</v>
      </c>
      <c r="N10" s="2" t="s">
        <v>68</v>
      </c>
      <c r="O10" s="2" t="s">
        <v>69</v>
      </c>
      <c r="P10" s="2" t="s">
        <v>70</v>
      </c>
      <c r="Q10" s="2" t="s">
        <v>26</v>
      </c>
    </row>
    <row r="11" spans="1:17" ht="15.75">
      <c r="A11" s="4" t="s">
        <v>71</v>
      </c>
      <c r="B11" s="5" t="s">
        <v>72</v>
      </c>
      <c r="C11" s="5"/>
      <c r="D11" s="5"/>
      <c r="E11" s="5" t="s">
        <v>71</v>
      </c>
      <c r="F11" s="5" t="s">
        <v>21</v>
      </c>
      <c r="G11" s="5" t="s">
        <v>73</v>
      </c>
      <c r="H11" s="5" t="s">
        <v>23</v>
      </c>
      <c r="I11" s="6">
        <f>DATE(2022,9,13)+TIME(18,35,8)</f>
        <v>44817.774398148147</v>
      </c>
      <c r="J11" s="5" t="s">
        <v>74</v>
      </c>
      <c r="K11" s="5" t="s">
        <v>25</v>
      </c>
      <c r="L11" s="5"/>
      <c r="M11" s="5"/>
      <c r="N11" s="5"/>
      <c r="O11" s="5"/>
      <c r="P11" s="5"/>
      <c r="Q11" s="5" t="s">
        <v>26</v>
      </c>
    </row>
    <row r="12" spans="1:17" ht="31.5">
      <c r="A12" s="1" t="s">
        <v>75</v>
      </c>
      <c r="B12" s="2" t="s">
        <v>76</v>
      </c>
      <c r="C12" s="2" t="s">
        <v>77</v>
      </c>
      <c r="D12" s="2" t="s">
        <v>20</v>
      </c>
      <c r="E12" s="2" t="s">
        <v>75</v>
      </c>
      <c r="F12" s="2" t="s">
        <v>21</v>
      </c>
      <c r="G12" s="2" t="s">
        <v>78</v>
      </c>
      <c r="H12" s="2" t="s">
        <v>79</v>
      </c>
      <c r="I12" s="3">
        <f>DATE(2022,9,13)+TIME(17,35,15)</f>
        <v>44817.732812499999</v>
      </c>
      <c r="J12" s="2" t="s">
        <v>80</v>
      </c>
      <c r="K12" s="2" t="s">
        <v>25</v>
      </c>
      <c r="L12" s="2" t="s">
        <v>81</v>
      </c>
      <c r="M12" s="2" t="s">
        <v>82</v>
      </c>
      <c r="N12" s="2" t="s">
        <v>68</v>
      </c>
      <c r="O12" s="2" t="s">
        <v>80</v>
      </c>
      <c r="P12" s="2" t="s">
        <v>83</v>
      </c>
      <c r="Q12" s="2" t="s">
        <v>26</v>
      </c>
    </row>
    <row r="13" spans="1:17" ht="31.5">
      <c r="A13" s="4" t="s">
        <v>84</v>
      </c>
      <c r="B13" s="5" t="s">
        <v>85</v>
      </c>
      <c r="C13" s="5"/>
      <c r="D13" s="5"/>
      <c r="E13" s="5" t="s">
        <v>84</v>
      </c>
      <c r="F13" s="5" t="s">
        <v>21</v>
      </c>
      <c r="G13" s="5" t="s">
        <v>86</v>
      </c>
      <c r="H13" s="5" t="s">
        <v>23</v>
      </c>
      <c r="I13" s="6">
        <f>DATE(2022,9,17)+TIME(13,51,20)</f>
        <v>44821.577314814815</v>
      </c>
      <c r="J13" s="5" t="s">
        <v>87</v>
      </c>
      <c r="K13" s="5" t="s">
        <v>25</v>
      </c>
      <c r="L13" s="5"/>
      <c r="M13" s="5"/>
      <c r="N13" s="5"/>
      <c r="O13" s="5"/>
      <c r="P13" s="5"/>
      <c r="Q13" s="5" t="s">
        <v>26</v>
      </c>
    </row>
    <row r="14" spans="1:17" ht="15.75">
      <c r="A14" s="1" t="s">
        <v>88</v>
      </c>
      <c r="B14" s="2" t="s">
        <v>89</v>
      </c>
      <c r="C14" s="2"/>
      <c r="D14" s="2"/>
      <c r="E14" s="2" t="s">
        <v>88</v>
      </c>
      <c r="F14" s="2" t="s">
        <v>21</v>
      </c>
      <c r="G14" s="2" t="s">
        <v>90</v>
      </c>
      <c r="H14" s="2" t="s">
        <v>36</v>
      </c>
      <c r="I14" s="3">
        <f>DATE(2022,9,20)+TIME(16,34,47)</f>
        <v>44824.690821759257</v>
      </c>
      <c r="J14" s="2" t="s">
        <v>91</v>
      </c>
      <c r="K14" s="2" t="s">
        <v>25</v>
      </c>
      <c r="L14" s="2"/>
      <c r="M14" s="2"/>
      <c r="N14" s="2"/>
      <c r="O14" s="2"/>
      <c r="P14" s="2"/>
      <c r="Q14" s="2" t="s">
        <v>26</v>
      </c>
    </row>
    <row r="15" spans="1:17" ht="15.75">
      <c r="A15" s="4" t="s">
        <v>92</v>
      </c>
      <c r="B15" s="5" t="s">
        <v>93</v>
      </c>
      <c r="C15" s="5"/>
      <c r="D15" s="5"/>
      <c r="E15" s="5" t="s">
        <v>92</v>
      </c>
      <c r="F15" s="5" t="s">
        <v>21</v>
      </c>
      <c r="G15" s="5" t="s">
        <v>94</v>
      </c>
      <c r="H15" s="5" t="s">
        <v>23</v>
      </c>
      <c r="I15" s="6">
        <f>DATE(2022,9,14)+TIME(12,12,19)</f>
        <v>44818.508553240739</v>
      </c>
      <c r="J15" s="5" t="s">
        <v>95</v>
      </c>
      <c r="K15" s="5" t="s">
        <v>25</v>
      </c>
      <c r="L15" s="5" t="s">
        <v>96</v>
      </c>
      <c r="M15" s="5" t="s">
        <v>97</v>
      </c>
      <c r="N15" s="5" t="s">
        <v>68</v>
      </c>
      <c r="O15" s="5"/>
      <c r="P15" s="5" t="s">
        <v>98</v>
      </c>
      <c r="Q15" s="5" t="s">
        <v>26</v>
      </c>
    </row>
    <row r="16" spans="1:17" ht="16.5">
      <c r="A16" s="1" t="s">
        <v>99</v>
      </c>
      <c r="B16" s="2" t="s">
        <v>100</v>
      </c>
      <c r="C16" s="2" t="s">
        <v>101</v>
      </c>
      <c r="D16" s="2"/>
      <c r="E16" s="2" t="s">
        <v>99</v>
      </c>
      <c r="F16" s="2" t="s">
        <v>21</v>
      </c>
      <c r="G16" s="2" t="s">
        <v>102</v>
      </c>
      <c r="H16" s="2" t="s">
        <v>36</v>
      </c>
      <c r="I16" s="3">
        <f>DATE(2022,9,13)+TIME(17,51,40)</f>
        <v>44817.744212962964</v>
      </c>
      <c r="J16" s="2" t="s">
        <v>103</v>
      </c>
      <c r="K16" s="2" t="s">
        <v>25</v>
      </c>
      <c r="L16" s="2"/>
      <c r="M16" s="2"/>
      <c r="N16" s="2"/>
      <c r="O16" s="2"/>
      <c r="P16" s="2"/>
      <c r="Q16" s="2" t="s">
        <v>26</v>
      </c>
    </row>
    <row r="17" spans="1:17" ht="31.5">
      <c r="A17" s="4" t="s">
        <v>104</v>
      </c>
      <c r="B17" s="5" t="s">
        <v>105</v>
      </c>
      <c r="C17" s="5" t="s">
        <v>106</v>
      </c>
      <c r="D17" s="5" t="s">
        <v>23</v>
      </c>
      <c r="E17" s="5" t="s">
        <v>104</v>
      </c>
      <c r="F17" s="5" t="s">
        <v>21</v>
      </c>
      <c r="G17" s="5" t="s">
        <v>107</v>
      </c>
      <c r="H17" s="5" t="s">
        <v>23</v>
      </c>
      <c r="I17" s="6">
        <f>DATE(2022,9,14)+TIME(14,54,34)</f>
        <v>44818.62122685185</v>
      </c>
      <c r="J17" s="5" t="s">
        <v>108</v>
      </c>
      <c r="K17" s="5" t="s">
        <v>25</v>
      </c>
      <c r="L17" s="5"/>
      <c r="M17" s="5"/>
      <c r="N17" s="5"/>
      <c r="O17" s="5"/>
      <c r="P17" s="5"/>
      <c r="Q17" s="5" t="s">
        <v>26</v>
      </c>
    </row>
    <row r="18" spans="1:17" ht="31.5">
      <c r="A18" s="1" t="s">
        <v>109</v>
      </c>
      <c r="B18" s="2" t="s">
        <v>110</v>
      </c>
      <c r="C18" s="2" t="s">
        <v>111</v>
      </c>
      <c r="D18" s="2" t="s">
        <v>112</v>
      </c>
      <c r="E18" s="2" t="s">
        <v>109</v>
      </c>
      <c r="F18" s="2" t="s">
        <v>21</v>
      </c>
      <c r="G18" s="2" t="s">
        <v>113</v>
      </c>
      <c r="H18" s="2" t="s">
        <v>41</v>
      </c>
      <c r="I18" s="3">
        <f>DATE(2022,9,19)+TIME(10,59,43)</f>
        <v>44823.458136574074</v>
      </c>
      <c r="J18" s="2" t="s">
        <v>114</v>
      </c>
      <c r="K18" s="2" t="s">
        <v>25</v>
      </c>
      <c r="L18" s="2"/>
      <c r="M18" s="2"/>
      <c r="N18" s="2"/>
      <c r="O18" s="2"/>
      <c r="P18" s="2"/>
      <c r="Q18" s="2" t="s">
        <v>26</v>
      </c>
    </row>
    <row r="19" spans="1:17" ht="15.75">
      <c r="A19" s="4" t="s">
        <v>115</v>
      </c>
      <c r="B19" s="5" t="s">
        <v>116</v>
      </c>
      <c r="C19" s="5"/>
      <c r="D19" s="5"/>
      <c r="E19" s="5" t="s">
        <v>115</v>
      </c>
      <c r="F19" s="5" t="s">
        <v>21</v>
      </c>
      <c r="G19" s="5" t="s">
        <v>117</v>
      </c>
      <c r="H19" s="5" t="s">
        <v>79</v>
      </c>
      <c r="I19" s="6">
        <f>DATE(2022,9,13)+TIME(9,5,9)</f>
        <v>44817.378576388888</v>
      </c>
      <c r="J19" s="5" t="s">
        <v>118</v>
      </c>
      <c r="K19" s="5" t="s">
        <v>25</v>
      </c>
      <c r="L19" s="5"/>
      <c r="M19" s="5"/>
      <c r="N19" s="5"/>
      <c r="O19" s="5"/>
      <c r="P19" s="5"/>
      <c r="Q19" s="5" t="s">
        <v>26</v>
      </c>
    </row>
    <row r="20" spans="1:17" ht="32.25">
      <c r="A20" s="1" t="s">
        <v>119</v>
      </c>
      <c r="B20" s="2" t="s">
        <v>120</v>
      </c>
      <c r="C20" s="2" t="s">
        <v>121</v>
      </c>
      <c r="D20" s="2"/>
      <c r="E20" s="2" t="s">
        <v>119</v>
      </c>
      <c r="F20" s="2" t="s">
        <v>21</v>
      </c>
      <c r="G20" s="2" t="s">
        <v>122</v>
      </c>
      <c r="H20" s="2" t="s">
        <v>36</v>
      </c>
      <c r="I20" s="3">
        <f>DATE(2022,9,13)+TIME(22,17,48)</f>
        <v>44817.929027777776</v>
      </c>
      <c r="J20" s="2" t="s">
        <v>123</v>
      </c>
      <c r="K20" s="2" t="s">
        <v>25</v>
      </c>
      <c r="L20" s="2"/>
      <c r="M20" s="2"/>
      <c r="N20" s="2"/>
      <c r="O20" s="2"/>
      <c r="P20" s="2"/>
      <c r="Q20" s="2" t="s">
        <v>26</v>
      </c>
    </row>
    <row r="21" spans="1:17" ht="15.75">
      <c r="A21" s="4" t="s">
        <v>124</v>
      </c>
      <c r="B21" s="5" t="s">
        <v>125</v>
      </c>
      <c r="C21" s="5" t="s">
        <v>126</v>
      </c>
      <c r="D21" s="5" t="s">
        <v>127</v>
      </c>
      <c r="E21" s="5" t="s">
        <v>124</v>
      </c>
      <c r="F21" s="5" t="s">
        <v>21</v>
      </c>
      <c r="G21" s="5" t="s">
        <v>128</v>
      </c>
      <c r="H21" s="5" t="s">
        <v>41</v>
      </c>
      <c r="I21" s="6">
        <f>DATE(2022,9,15)+TIME(7,39,51)</f>
        <v>44819.319340277776</v>
      </c>
      <c r="J21" s="5" t="s">
        <v>129</v>
      </c>
      <c r="K21" s="5" t="s">
        <v>25</v>
      </c>
      <c r="L21" s="5" t="s">
        <v>130</v>
      </c>
      <c r="M21" s="5" t="s">
        <v>131</v>
      </c>
      <c r="N21" s="5" t="s">
        <v>68</v>
      </c>
      <c r="O21" s="5"/>
      <c r="P21" s="5" t="s">
        <v>132</v>
      </c>
      <c r="Q21" s="5" t="s">
        <v>26</v>
      </c>
    </row>
    <row r="22" spans="1:17" ht="31.5">
      <c r="A22" s="1" t="s">
        <v>133</v>
      </c>
      <c r="B22" s="2" t="s">
        <v>134</v>
      </c>
      <c r="C22" s="2" t="s">
        <v>106</v>
      </c>
      <c r="D22" s="2" t="s">
        <v>23</v>
      </c>
      <c r="E22" s="2" t="s">
        <v>133</v>
      </c>
      <c r="F22" s="2" t="s">
        <v>21</v>
      </c>
      <c r="G22" s="2" t="s">
        <v>135</v>
      </c>
      <c r="H22" s="2" t="s">
        <v>41</v>
      </c>
      <c r="I22" s="3">
        <f>DATE(2022,9,13)+TIME(17,30,1)</f>
        <v>44817.729178240741</v>
      </c>
      <c r="J22" s="2" t="s">
        <v>136</v>
      </c>
      <c r="K22" s="2" t="s">
        <v>25</v>
      </c>
      <c r="L22" s="2" t="s">
        <v>137</v>
      </c>
      <c r="M22" s="2" t="s">
        <v>138</v>
      </c>
      <c r="N22" s="2" t="s">
        <v>68</v>
      </c>
      <c r="O22" s="2" t="s">
        <v>136</v>
      </c>
      <c r="P22" s="2" t="s">
        <v>139</v>
      </c>
      <c r="Q22" s="2" t="s">
        <v>26</v>
      </c>
    </row>
  </sheetData>
  <hyperlinks>
    <hyperlink ref="A2" r:id="rId1" xr:uid="{00000000-0004-0000-0000-000000000000}"/>
    <hyperlink ref="A3" r:id="rId2" xr:uid="{00000000-0004-0000-0000-000001000000}"/>
    <hyperlink ref="A4" r:id="rId3" xr:uid="{00000000-0004-0000-0000-000002000000}"/>
    <hyperlink ref="A5" r:id="rId4" xr:uid="{00000000-0004-0000-0000-000003000000}"/>
    <hyperlink ref="A6" r:id="rId5" xr:uid="{00000000-0004-0000-0000-000004000000}"/>
    <hyperlink ref="A7" r:id="rId6" xr:uid="{00000000-0004-0000-0000-000005000000}"/>
    <hyperlink ref="A8" r:id="rId7" xr:uid="{00000000-0004-0000-0000-000006000000}"/>
    <hyperlink ref="A9" r:id="rId8" xr:uid="{00000000-0004-0000-0000-000007000000}"/>
    <hyperlink ref="A10" r:id="rId9" xr:uid="{00000000-0004-0000-0000-000008000000}"/>
    <hyperlink ref="A11" r:id="rId10" xr:uid="{00000000-0004-0000-0000-000009000000}"/>
    <hyperlink ref="A12" r:id="rId11" xr:uid="{00000000-0004-0000-0000-00000A000000}"/>
    <hyperlink ref="A13" r:id="rId12" xr:uid="{00000000-0004-0000-0000-00000B000000}"/>
    <hyperlink ref="A14" r:id="rId13" xr:uid="{00000000-0004-0000-0000-00000C000000}"/>
    <hyperlink ref="A15" r:id="rId14" xr:uid="{00000000-0004-0000-0000-00000D000000}"/>
    <hyperlink ref="A16" r:id="rId15" xr:uid="{00000000-0004-0000-0000-00000E000000}"/>
    <hyperlink ref="A17" r:id="rId16" xr:uid="{00000000-0004-0000-0000-00000F000000}"/>
    <hyperlink ref="A18" r:id="rId17" xr:uid="{00000000-0004-0000-0000-000010000000}"/>
    <hyperlink ref="A19" r:id="rId18" xr:uid="{00000000-0004-0000-0000-000011000000}"/>
    <hyperlink ref="A20" r:id="rId19" xr:uid="{00000000-0004-0000-0000-000012000000}"/>
    <hyperlink ref="A21" r:id="rId20" xr:uid="{00000000-0004-0000-0000-000013000000}"/>
    <hyperlink ref="A22" r:id="rId21" xr:uid="{00000000-0004-0000-0000-000014000000}"/>
  </hyperlinks>
  <pageMargins left="0.75" right="0.75" top="1" bottom="1" header="0.5" footer="0.5"/>
  <pageSetup orientation="portrait"/>
  <headerFooter alignWithMargins="0"/>
  <tableParts count="1">
    <tablePart r:id="rId2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F15A52AE31FEC4EB9E74AAFCF7B6AD7" ma:contentTypeVersion="17" ma:contentTypeDescription="Create a new document." ma:contentTypeScope="" ma:versionID="cbbceaf49378e41fa0f2a26c1b01b966">
  <xsd:schema xmlns:xsd="http://www.w3.org/2001/XMLSchema" xmlns:xs="http://www.w3.org/2001/XMLSchema" xmlns:p="http://schemas.microsoft.com/office/2006/metadata/properties" xmlns:ns2="05627597-0322-42fc-bc19-1d0dde15c694" xmlns:ns3="5ed5bd0d-9aa5-480d-8c58-25f9f57090c9" targetNamespace="http://schemas.microsoft.com/office/2006/metadata/properties" ma:root="true" ma:fieldsID="30975a3875a9ba9f4d0532d357812a78" ns2:_="" ns3:_="">
    <xsd:import namespace="05627597-0322-42fc-bc19-1d0dde15c694"/>
    <xsd:import namespace="5ed5bd0d-9aa5-480d-8c58-25f9f57090c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Location" minOccurs="0"/>
                <xsd:element ref="ns2:Section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5627597-0322-42fc-bc19-1d0dde15c69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1565cbde-19fe-4772-9eab-df48b2eef6d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Section" ma:index="22" nillable="true" ma:displayName="Section " ma:format="Dropdown" ma:internalName="Section" ma:percentage="FALSE">
      <xsd:simpleType>
        <xsd:restriction base="dms:Number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4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ed5bd0d-9aa5-480d-8c58-25f9f57090c9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bac8cdd5-1c68-4e1f-91cb-72d35c0d1364}" ma:internalName="TaxCatchAll" ma:showField="CatchAllData" ma:web="5ed5bd0d-9aa5-480d-8c58-25f9f57090c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5627597-0322-42fc-bc19-1d0dde15c694">
      <Terms xmlns="http://schemas.microsoft.com/office/infopath/2007/PartnerControls"/>
    </lcf76f155ced4ddcb4097134ff3c332f>
    <Section xmlns="05627597-0322-42fc-bc19-1d0dde15c694" xsi:nil="true"/>
    <TaxCatchAll xmlns="5ed5bd0d-9aa5-480d-8c58-25f9f57090c9" xsi:nil="true"/>
  </documentManagement>
</p:properties>
</file>

<file path=customXml/itemProps1.xml><?xml version="1.0" encoding="utf-8"?>
<ds:datastoreItem xmlns:ds="http://schemas.openxmlformats.org/officeDocument/2006/customXml" ds:itemID="{E53CF9DE-FCD2-4EC5-AA40-A9C31475205C}"/>
</file>

<file path=customXml/itemProps2.xml><?xml version="1.0" encoding="utf-8"?>
<ds:datastoreItem xmlns:ds="http://schemas.openxmlformats.org/officeDocument/2006/customXml" ds:itemID="{66E51733-F73C-457A-9D89-426E2EDD734E}"/>
</file>

<file path=customXml/itemProps3.xml><?xml version="1.0" encoding="utf-8"?>
<ds:datastoreItem xmlns:ds="http://schemas.openxmlformats.org/officeDocument/2006/customXml" ds:itemID="{CADCC595-56E8-4FE6-9027-0324727A07E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Holmes, Ellen [NEA]</cp:lastModifiedBy>
  <cp:revision/>
  <dcterms:created xsi:type="dcterms:W3CDTF">2022-09-25T18:07:51Z</dcterms:created>
  <dcterms:modified xsi:type="dcterms:W3CDTF">2022-12-08T17:04:41Z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0x0101004F15A52AE31FEC4EB9E74AAFCF7B6AD7</vt:lpwstr>
  </property>
</Properties>
</file>