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01"/>
  <workbookPr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2-23\F2F Leaders and Structures\Participant Communications NOV 22\"/>
    </mc:Choice>
  </mc:AlternateContent>
  <xr:revisionPtr revIDLastSave="0" documentId="11_FA85CBCA302F37EE73FFDDB1C1CD4194DBD3DC99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Registrant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2" l="1"/>
  <c r="H12" i="2"/>
  <c r="A12" i="2"/>
  <c r="I34" i="2"/>
  <c r="H34" i="2"/>
  <c r="A34" i="2"/>
  <c r="I9" i="2"/>
  <c r="H9" i="2"/>
  <c r="A9" i="2"/>
  <c r="I33" i="2"/>
  <c r="H33" i="2"/>
  <c r="A33" i="2"/>
  <c r="I32" i="2"/>
  <c r="H32" i="2"/>
  <c r="A32" i="2"/>
  <c r="I31" i="2"/>
  <c r="H31" i="2"/>
  <c r="A31" i="2"/>
  <c r="I30" i="2"/>
  <c r="H30" i="2"/>
  <c r="A30" i="2"/>
  <c r="I29" i="2"/>
  <c r="H29" i="2"/>
  <c r="A29" i="2"/>
  <c r="I28" i="2"/>
  <c r="H28" i="2"/>
  <c r="A28" i="2"/>
  <c r="I27" i="2"/>
  <c r="H27" i="2"/>
  <c r="A27" i="2"/>
  <c r="I8" i="2"/>
  <c r="H8" i="2"/>
  <c r="A8" i="2"/>
  <c r="I7" i="2"/>
  <c r="H7" i="2"/>
  <c r="A7" i="2"/>
  <c r="A11" i="2"/>
  <c r="I6" i="2"/>
  <c r="H6" i="2"/>
  <c r="A6" i="2"/>
  <c r="I5" i="2"/>
  <c r="H5" i="2"/>
  <c r="A5" i="2"/>
  <c r="I4" i="2"/>
  <c r="H4" i="2"/>
  <c r="A4" i="2"/>
  <c r="I3" i="2"/>
  <c r="H3" i="2"/>
  <c r="A3" i="2"/>
  <c r="I10" i="2"/>
  <c r="H10" i="2"/>
  <c r="A10" i="2"/>
  <c r="I26" i="2"/>
  <c r="H26" i="2"/>
  <c r="A26" i="2"/>
  <c r="I25" i="2"/>
  <c r="H25" i="2"/>
  <c r="A25" i="2"/>
  <c r="I24" i="2"/>
  <c r="H24" i="2"/>
  <c r="A24" i="2"/>
  <c r="I23" i="2"/>
  <c r="H23" i="2"/>
  <c r="A23" i="2"/>
  <c r="I22" i="2"/>
  <c r="H22" i="2"/>
  <c r="A22" i="2"/>
  <c r="I21" i="2"/>
  <c r="A21" i="2"/>
  <c r="I20" i="2"/>
  <c r="H20" i="2"/>
  <c r="A20" i="2"/>
  <c r="I19" i="2"/>
  <c r="H19" i="2"/>
  <c r="A19" i="2"/>
  <c r="I18" i="2"/>
  <c r="H18" i="2"/>
  <c r="A18" i="2"/>
  <c r="I17" i="2"/>
  <c r="H17" i="2"/>
  <c r="A17" i="2"/>
  <c r="I16" i="2"/>
  <c r="H16" i="2"/>
  <c r="A16" i="2"/>
  <c r="I15" i="2"/>
  <c r="H15" i="2"/>
  <c r="A15" i="2"/>
  <c r="I14" i="2"/>
  <c r="H14" i="2"/>
  <c r="A14" i="2"/>
  <c r="I2" i="2"/>
  <c r="H2" i="2"/>
  <c r="A2" i="2"/>
  <c r="I13" i="2"/>
  <c r="H13" i="2"/>
  <c r="A13" i="2"/>
</calcChain>
</file>

<file path=xl/sharedStrings.xml><?xml version="1.0" encoding="utf-8"?>
<sst xmlns="http://schemas.openxmlformats.org/spreadsheetml/2006/main" count="797" uniqueCount="466">
  <si>
    <t>Last Registration Date (GMT-05:00) Eastern [US &amp; Canada]</t>
  </si>
  <si>
    <t>First Name</t>
  </si>
  <si>
    <t>Last Name</t>
  </si>
  <si>
    <t>Email Address</t>
  </si>
  <si>
    <t>NEA Affiliate</t>
  </si>
  <si>
    <t>Pronoun choice for your badge or meeting ID</t>
  </si>
  <si>
    <t>Registration Type</t>
  </si>
  <si>
    <t>Check-In Date</t>
  </si>
  <si>
    <t>Check-Out Date</t>
  </si>
  <si>
    <t>Are there any allergies or health issues you experience that we should be aware of before your arrival? Include dietary restrictions here. PLEASE LEAVE BLANK IF N/A.</t>
  </si>
  <si>
    <t>Mobile Phone Number</t>
  </si>
  <si>
    <t>Pursuant to the Americans with Disabilities Act, do you require specific aids or services?</t>
  </si>
  <si>
    <t>Emergency Contact Name</t>
  </si>
  <si>
    <t>Emergency Contact Cell Phone</t>
  </si>
  <si>
    <t>Local Association (Not Listed)</t>
  </si>
  <si>
    <t>Full Name</t>
  </si>
  <si>
    <t>Home Address</t>
  </si>
  <si>
    <t>Home Address 1</t>
  </si>
  <si>
    <t>Home City</t>
  </si>
  <si>
    <t>Home State/Prov.</t>
  </si>
  <si>
    <t>Home State/Prov. Code</t>
  </si>
  <si>
    <t>Home ZIP/Postal Code</t>
  </si>
  <si>
    <t>What is your Race/Ethnicity?</t>
  </si>
  <si>
    <t>What is your sexual orientation?</t>
  </si>
  <si>
    <t>Please select your gender identity</t>
  </si>
  <si>
    <t>What is your age range?</t>
  </si>
  <si>
    <t>What is your career experience?</t>
  </si>
  <si>
    <t>Invitee Status</t>
  </si>
  <si>
    <t>Lakilia</t>
  </si>
  <si>
    <t>Bedeau</t>
  </si>
  <si>
    <t>lbedeau@lae.org</t>
  </si>
  <si>
    <t>Louisiana Association of Educators</t>
  </si>
  <si>
    <t>She/Her/Hers</t>
  </si>
  <si>
    <t>Facilitators</t>
  </si>
  <si>
    <t>3374383727</t>
  </si>
  <si>
    <t>N/A</t>
  </si>
  <si>
    <t>David Jacobs</t>
  </si>
  <si>
    <t>337-331-8284</t>
  </si>
  <si>
    <t>LAE</t>
  </si>
  <si>
    <t>Bedeau, Lakilia</t>
  </si>
  <si>
    <t>114 Clover Leaf Drive_x000D_
2304</t>
  </si>
  <si>
    <t>114 Clover Leaf Drive</t>
  </si>
  <si>
    <t>Lafayette</t>
  </si>
  <si>
    <t>Louisiana</t>
  </si>
  <si>
    <t>LA</t>
  </si>
  <si>
    <t>70508</t>
  </si>
  <si>
    <t>African American/Black</t>
  </si>
  <si>
    <t>Heterosexual/Straight</t>
  </si>
  <si>
    <t>Female</t>
  </si>
  <si>
    <t>36-45</t>
  </si>
  <si>
    <t>Veteran (11+ years)</t>
  </si>
  <si>
    <t>Accepted</t>
  </si>
  <si>
    <t>Yvie</t>
  </si>
  <si>
    <t>Johnson</t>
  </si>
  <si>
    <t>yvie.johnson@oregoned.org</t>
  </si>
  <si>
    <t>Oregon Education Association</t>
  </si>
  <si>
    <t>low carb</t>
  </si>
  <si>
    <t>5412333571</t>
  </si>
  <si>
    <t>Jesse Baker-Riley</t>
  </si>
  <si>
    <t>541-699-8174</t>
  </si>
  <si>
    <t>Johnson, Yvie</t>
  </si>
  <si>
    <t>415 NW 25th St</t>
  </si>
  <si>
    <t>Redmond</t>
  </si>
  <si>
    <t>Oregon</t>
  </si>
  <si>
    <t>OR</t>
  </si>
  <si>
    <t>97756</t>
  </si>
  <si>
    <t>White</t>
  </si>
  <si>
    <t>Mid career (6-10 years)</t>
  </si>
  <si>
    <t>Zac</t>
  </si>
  <si>
    <t>zjohnson@coloradoea.org</t>
  </si>
  <si>
    <t>Colorado Education Association</t>
  </si>
  <si>
    <t>He/Him/His</t>
  </si>
  <si>
    <t>9708881646</t>
  </si>
  <si>
    <t>Berkeley Brown</t>
  </si>
  <si>
    <t>904-415-9819</t>
  </si>
  <si>
    <t>Northern Colorado UniServ Unit</t>
  </si>
  <si>
    <t>Johnson, Zac</t>
  </si>
  <si>
    <t>7668 Ellen Ln</t>
  </si>
  <si>
    <t>Denver</t>
  </si>
  <si>
    <t>Colorado</t>
  </si>
  <si>
    <t>CO</t>
  </si>
  <si>
    <t>80221</t>
  </si>
  <si>
    <t>Male</t>
  </si>
  <si>
    <t>26-35</t>
  </si>
  <si>
    <t>Albert</t>
  </si>
  <si>
    <t>Jones</t>
  </si>
  <si>
    <t>ajones@thescea.org</t>
  </si>
  <si>
    <t>The South Carolina Education Association</t>
  </si>
  <si>
    <t>8035637970</t>
  </si>
  <si>
    <t>Courtland Thomas</t>
  </si>
  <si>
    <t>803-404-0401</t>
  </si>
  <si>
    <t>Jones, Albert</t>
  </si>
  <si>
    <t>508 Parlock Rd</t>
  </si>
  <si>
    <t>Irmo</t>
  </si>
  <si>
    <t>South Carolina</t>
  </si>
  <si>
    <t>SC</t>
  </si>
  <si>
    <t>29063</t>
  </si>
  <si>
    <t>Terri</t>
  </si>
  <si>
    <t>tjones@tnea.org</t>
  </si>
  <si>
    <t>Tennessee Education Association</t>
  </si>
  <si>
    <t>9012583902</t>
  </si>
  <si>
    <t>Tony Jones</t>
  </si>
  <si>
    <t>901-605-1656</t>
  </si>
  <si>
    <t>Jones, Terri</t>
  </si>
  <si>
    <t>1465 Redmond Cir W</t>
  </si>
  <si>
    <t>Cordova</t>
  </si>
  <si>
    <t>Tennessee</t>
  </si>
  <si>
    <t>TN</t>
  </si>
  <si>
    <t>38016</t>
  </si>
  <si>
    <t>Heidi</t>
  </si>
  <si>
    <t>Miller</t>
  </si>
  <si>
    <t>heidi.miller@nysut.org</t>
  </si>
  <si>
    <t>New York State United Teachers</t>
  </si>
  <si>
    <t>7654199004</t>
  </si>
  <si>
    <t>Allen Miller</t>
  </si>
  <si>
    <t>765-395-7444</t>
  </si>
  <si>
    <t>PSA</t>
  </si>
  <si>
    <t>Miller, Heidi</t>
  </si>
  <si>
    <t>6527 Stage Rd</t>
  </si>
  <si>
    <t>Utica</t>
  </si>
  <si>
    <t>Indiana</t>
  </si>
  <si>
    <t>IN</t>
  </si>
  <si>
    <t>13502</t>
  </si>
  <si>
    <t>46-60</t>
  </si>
  <si>
    <t>Jessica</t>
  </si>
  <si>
    <t>Minguez</t>
  </si>
  <si>
    <t>jessica.minguez@neaalaska.org</t>
  </si>
  <si>
    <t>NEA-Alaska</t>
  </si>
  <si>
    <t>9073822678</t>
  </si>
  <si>
    <t>Christopher Minguez</t>
  </si>
  <si>
    <t>907-297-9248</t>
  </si>
  <si>
    <t>Minguez, Jessica</t>
  </si>
  <si>
    <t>PO Box 670335</t>
  </si>
  <si>
    <t>Chugiak</t>
  </si>
  <si>
    <t>Alaska</t>
  </si>
  <si>
    <t>AK</t>
  </si>
  <si>
    <t>99567</t>
  </si>
  <si>
    <t>Multiracial</t>
  </si>
  <si>
    <t>Early career educator (0-5 years)</t>
  </si>
  <si>
    <t>Renita</t>
  </si>
  <si>
    <t>Whitrack</t>
  </si>
  <si>
    <t>rwhitrack@lae.org</t>
  </si>
  <si>
    <t>2252816608</t>
  </si>
  <si>
    <t>Robert Whitrack</t>
  </si>
  <si>
    <t>985-791-2028</t>
  </si>
  <si>
    <t>Whitrack, Renita</t>
  </si>
  <si>
    <t>12263 Faircrest Ave</t>
  </si>
  <si>
    <t>Baton Rouge</t>
  </si>
  <si>
    <t>70816</t>
  </si>
  <si>
    <t>Ellen</t>
  </si>
  <si>
    <t>Holmes</t>
  </si>
  <si>
    <t>eholmes@nea.org</t>
  </si>
  <si>
    <t>National Education Association</t>
  </si>
  <si>
    <t>NEA Headquarters Staff</t>
  </si>
  <si>
    <t>2076605589</t>
  </si>
  <si>
    <t>Kelly Holmes</t>
  </si>
  <si>
    <t>207-660-5590</t>
  </si>
  <si>
    <t>Holmes, Ellen</t>
  </si>
  <si>
    <t>3 Canaan Road_x000D_
2875 North Palermo Road</t>
  </si>
  <si>
    <t>3 Canaan Road</t>
  </si>
  <si>
    <t>Pittsfield</t>
  </si>
  <si>
    <t>Maine</t>
  </si>
  <si>
    <t>ME</t>
  </si>
  <si>
    <t>04967</t>
  </si>
  <si>
    <t>Other</t>
  </si>
  <si>
    <t>Karla</t>
  </si>
  <si>
    <t>Medina</t>
  </si>
  <si>
    <t>kmedina@nea.org</t>
  </si>
  <si>
    <t>2028227923</t>
  </si>
  <si>
    <t>Karla Medina</t>
  </si>
  <si>
    <t>202-822-7923</t>
  </si>
  <si>
    <t>NEA</t>
  </si>
  <si>
    <t>Medina, Karla</t>
  </si>
  <si>
    <t>1201 16th Street NW</t>
  </si>
  <si>
    <t>Washington</t>
  </si>
  <si>
    <t>District of Columbia</t>
  </si>
  <si>
    <t>DC</t>
  </si>
  <si>
    <t>20036</t>
  </si>
  <si>
    <t>Sha</t>
  </si>
  <si>
    <t>Holbrook</t>
  </si>
  <si>
    <t>sholbrook@nea.org</t>
  </si>
  <si>
    <t>Greg</t>
  </si>
  <si>
    <t>Ardoin</t>
  </si>
  <si>
    <t>gardoin@cta.org</t>
  </si>
  <si>
    <t>California Teachers Association</t>
  </si>
  <si>
    <t>Participant</t>
  </si>
  <si>
    <t>Vegetarian</t>
  </si>
  <si>
    <t>6614966443</t>
  </si>
  <si>
    <t>Amanda Cruz-Ardoin</t>
  </si>
  <si>
    <t>661-477-6074</t>
  </si>
  <si>
    <t>Ardoin, Greg</t>
  </si>
  <si>
    <t>3009 Catalina Dr</t>
  </si>
  <si>
    <t>Bakersfield</t>
  </si>
  <si>
    <t>California</t>
  </si>
  <si>
    <t>CA</t>
  </si>
  <si>
    <t>93306</t>
  </si>
  <si>
    <t>Native American/Alaska Native</t>
  </si>
  <si>
    <t>Bisexual</t>
  </si>
  <si>
    <t>Virginia (Ginny)</t>
  </si>
  <si>
    <t>Bollwahn</t>
  </si>
  <si>
    <t>vbollwahn@mea.org</t>
  </si>
  <si>
    <t>Michigan Education Association</t>
  </si>
  <si>
    <t>5172818294</t>
  </si>
  <si>
    <t>Lin Bollwahn</t>
  </si>
  <si>
    <t>517-256-1532</t>
  </si>
  <si>
    <t>Bollwahn, Virginia (Ginny)</t>
  </si>
  <si>
    <t>3474 Alaiedon Pkwy_x000D_
Suite 100</t>
  </si>
  <si>
    <t>3474 Alaiedon Pkwy</t>
  </si>
  <si>
    <t>Okemos</t>
  </si>
  <si>
    <t>Michigan</t>
  </si>
  <si>
    <t>MI</t>
  </si>
  <si>
    <t>48864</t>
  </si>
  <si>
    <t>61+</t>
  </si>
  <si>
    <t>Alex</t>
  </si>
  <si>
    <t>Borenstein</t>
  </si>
  <si>
    <t>aborenstein@coloradoea.org</t>
  </si>
  <si>
    <t>They/Them/Theirs</t>
  </si>
  <si>
    <t>3038479067</t>
  </si>
  <si>
    <t>Lilah Pollack</t>
  </si>
  <si>
    <t>303-495-0758</t>
  </si>
  <si>
    <t>Denver Classroom Teachers Association</t>
  </si>
  <si>
    <t>Borenstein, Alex</t>
  </si>
  <si>
    <t>1526 Lafayette Street_x000D_
Unit 9</t>
  </si>
  <si>
    <t>1526 Lafayette Street</t>
  </si>
  <si>
    <t>80218</t>
  </si>
  <si>
    <t>Non-binary/Gender Non-Conforming</t>
  </si>
  <si>
    <t>Rachel</t>
  </si>
  <si>
    <t>Brown</t>
  </si>
  <si>
    <t>rbrown@coloradoea.org</t>
  </si>
  <si>
    <t>4058203760</t>
  </si>
  <si>
    <t>Stephen Brown</t>
  </si>
  <si>
    <t>405-226-6664</t>
  </si>
  <si>
    <t>Brown, Rachel</t>
  </si>
  <si>
    <t>9100 E Florida Ave_x000D_
12108</t>
  </si>
  <si>
    <t>9100 E Florida Ave</t>
  </si>
  <si>
    <t>80247</t>
  </si>
  <si>
    <t>Wendy</t>
  </si>
  <si>
    <t>Cannon</t>
  </si>
  <si>
    <t>wendy.cannon@dsea.org</t>
  </si>
  <si>
    <t>Delaware State Education Association</t>
  </si>
  <si>
    <t>3025381261</t>
  </si>
  <si>
    <t>Aaron Stone</t>
  </si>
  <si>
    <t>302-258-5947</t>
  </si>
  <si>
    <t>DSEA</t>
  </si>
  <si>
    <t>Cannon, Wendy</t>
  </si>
  <si>
    <t>255 Bay Ave</t>
  </si>
  <si>
    <t>Milford</t>
  </si>
  <si>
    <t>Delaware</t>
  </si>
  <si>
    <t>DE</t>
  </si>
  <si>
    <t>19963</t>
  </si>
  <si>
    <t>Kathleen</t>
  </si>
  <si>
    <t>Cheshire</t>
  </si>
  <si>
    <t>kathleen@utahccu.org</t>
  </si>
  <si>
    <t>Utah Education Association</t>
  </si>
  <si>
    <t>435-229-6246</t>
  </si>
  <si>
    <t>Lynden Cheshire</t>
  </si>
  <si>
    <t>801-891-8523</t>
  </si>
  <si>
    <t>Color Country UniServ</t>
  </si>
  <si>
    <t>Cheshire, Kathleen</t>
  </si>
  <si>
    <t>262 West 3375 North</t>
  </si>
  <si>
    <t>Lehi</t>
  </si>
  <si>
    <t>Utah</t>
  </si>
  <si>
    <t>UT</t>
  </si>
  <si>
    <t>84043</t>
  </si>
  <si>
    <t>Nathan</t>
  </si>
  <si>
    <t>Coutsoubos</t>
  </si>
  <si>
    <t>nathan.coutsoubos@neaalaska.org</t>
  </si>
  <si>
    <t>Allergic to crab, lobster, shrimp.</t>
  </si>
  <si>
    <t>3604964409</t>
  </si>
  <si>
    <t>Christena Coutsoubos</t>
  </si>
  <si>
    <t>206-679-4382</t>
  </si>
  <si>
    <t>Coutsoubos, Nathan</t>
  </si>
  <si>
    <t>2331 Paxson Drive</t>
  </si>
  <si>
    <t>Anchorage</t>
  </si>
  <si>
    <t>99504</t>
  </si>
  <si>
    <t>Prefer not to say</t>
  </si>
  <si>
    <t>Lois</t>
  </si>
  <si>
    <t>Dubay</t>
  </si>
  <si>
    <t>Lois.Dubay@floridaea.org</t>
  </si>
  <si>
    <t>Florida Education Association</t>
  </si>
  <si>
    <t>239-243-5378</t>
  </si>
  <si>
    <t>Michael Dubay</t>
  </si>
  <si>
    <t>239-822-2914</t>
  </si>
  <si>
    <t>Dubay, Lois</t>
  </si>
  <si>
    <t>115 SE 6th St</t>
  </si>
  <si>
    <t>Cape Coral</t>
  </si>
  <si>
    <t>Florida</t>
  </si>
  <si>
    <t>FL</t>
  </si>
  <si>
    <t>33990</t>
  </si>
  <si>
    <t>Pamela</t>
  </si>
  <si>
    <t>Ferrill</t>
  </si>
  <si>
    <t>ferrillp@weac.org</t>
  </si>
  <si>
    <t>Wisconsin Education Assn Council</t>
  </si>
  <si>
    <t>wibadgerfan7@gmail.com</t>
  </si>
  <si>
    <t>Seizure disorder</t>
  </si>
  <si>
    <t>6082193137</t>
  </si>
  <si>
    <t>Angela Browne</t>
  </si>
  <si>
    <t>414-975-0641</t>
  </si>
  <si>
    <t>Madison Teachers Inc.</t>
  </si>
  <si>
    <t>Ferrill, Pamela</t>
  </si>
  <si>
    <t>3809 Mammoth Trail</t>
  </si>
  <si>
    <t>Madison</t>
  </si>
  <si>
    <t>Wisconsin</t>
  </si>
  <si>
    <t>WI</t>
  </si>
  <si>
    <t>53719</t>
  </si>
  <si>
    <t>Angelina</t>
  </si>
  <si>
    <t>Gallesi-Schmitt</t>
  </si>
  <si>
    <t>angelina.gallesi-schmitt@floridaea.org</t>
  </si>
  <si>
    <t>5612679746</t>
  </si>
  <si>
    <t>Pedro Schmitt</t>
  </si>
  <si>
    <t>561-714-3524</t>
  </si>
  <si>
    <t>Palm Beach CTA</t>
  </si>
  <si>
    <t>Gallesi-Schmitt, Angelina</t>
  </si>
  <si>
    <t>715 Spencer Drive</t>
  </si>
  <si>
    <t>West Palm Beach</t>
  </si>
  <si>
    <t>33409</t>
  </si>
  <si>
    <t>Latin(o/a/x), Hispanic, and Chican(o/a/x)</t>
  </si>
  <si>
    <t>Prefer not to say/ Identify</t>
  </si>
  <si>
    <t>Jennifer</t>
  </si>
  <si>
    <t>Given</t>
  </si>
  <si>
    <t>jgiven@vtnea.org</t>
  </si>
  <si>
    <t>Vermont-NEA</t>
  </si>
  <si>
    <t>Diabetic</t>
  </si>
  <si>
    <t>6034651475</t>
  </si>
  <si>
    <t>Glenn Given</t>
  </si>
  <si>
    <t>603-465-1475</t>
  </si>
  <si>
    <t>Given, Jennifer</t>
  </si>
  <si>
    <t>11 Goffstown Backroad</t>
  </si>
  <si>
    <t>Goffstown</t>
  </si>
  <si>
    <t>New Hampshire</t>
  </si>
  <si>
    <t>NH</t>
  </si>
  <si>
    <t>03045</t>
  </si>
  <si>
    <t>Tara</t>
  </si>
  <si>
    <t>Gonzalez</t>
  </si>
  <si>
    <t>tara.gonzalez@floridaea.org</t>
  </si>
  <si>
    <t>Prefer not to say/Identify</t>
  </si>
  <si>
    <t>18138175337</t>
  </si>
  <si>
    <t>Danny Gonzalez</t>
  </si>
  <si>
    <t>813-817-5338</t>
  </si>
  <si>
    <t>Hillsborough County</t>
  </si>
  <si>
    <t>Gonzalez, Tara</t>
  </si>
  <si>
    <t>11419 Palm Pasture Dr</t>
  </si>
  <si>
    <t>Tampa</t>
  </si>
  <si>
    <t>33635</t>
  </si>
  <si>
    <t>Grabowski</t>
  </si>
  <si>
    <t>grabowskir@ohea.org</t>
  </si>
  <si>
    <t>Ohio Education Association</t>
  </si>
  <si>
    <t>3306317711</t>
  </si>
  <si>
    <t>Dave Grabowski</t>
  </si>
  <si>
    <t>216-403-9117</t>
  </si>
  <si>
    <t>Grabowski, Rachel</t>
  </si>
  <si>
    <t>7975 Vanderslice Court</t>
  </si>
  <si>
    <t>Garrettsville</t>
  </si>
  <si>
    <t>Ohio</t>
  </si>
  <si>
    <t>OH</t>
  </si>
  <si>
    <t>44231</t>
  </si>
  <si>
    <t>Allen</t>
  </si>
  <si>
    <t>Gumm</t>
  </si>
  <si>
    <t>allen.gumm@nsea-nv.org</t>
  </si>
  <si>
    <t>Nevada State Education Association</t>
  </si>
  <si>
    <t>Shrimp, crab, lobster, crayfish</t>
  </si>
  <si>
    <t>7025287009</t>
  </si>
  <si>
    <t>Toni Gumm</t>
  </si>
  <si>
    <t>775-790-3602</t>
  </si>
  <si>
    <t>Gumm, Allen</t>
  </si>
  <si>
    <t>1758 Oakwood Drive</t>
  </si>
  <si>
    <t>Minden</t>
  </si>
  <si>
    <t>Nevada</t>
  </si>
  <si>
    <t>NV</t>
  </si>
  <si>
    <t>89423</t>
  </si>
  <si>
    <t>Randal</t>
  </si>
  <si>
    <t>Oddi</t>
  </si>
  <si>
    <t>randal.oddi@floridaea.org</t>
  </si>
  <si>
    <t>5613516739</t>
  </si>
  <si>
    <t>Linda Oddi</t>
  </si>
  <si>
    <t>561-748-9963</t>
  </si>
  <si>
    <t>Oddi, Randal</t>
  </si>
  <si>
    <t>225 W Norfolk Rd_x000D_
Apt 502</t>
  </si>
  <si>
    <t>225 W Norfolk Rd</t>
  </si>
  <si>
    <t>Jupiter</t>
  </si>
  <si>
    <t>33469</t>
  </si>
  <si>
    <t>Gay</t>
  </si>
  <si>
    <t>David</t>
  </si>
  <si>
    <t>Peacock</t>
  </si>
  <si>
    <t>david.peacock@floridaea.org</t>
  </si>
  <si>
    <t>8136790020</t>
  </si>
  <si>
    <t>Sabrina Gates</t>
  </si>
  <si>
    <t>813-679-0021</t>
  </si>
  <si>
    <t>Hillsborough Classroom Teachers' Association</t>
  </si>
  <si>
    <t>Peacock, David</t>
  </si>
  <si>
    <t>19051 Boyette Rd</t>
  </si>
  <si>
    <t>Lithia</t>
  </si>
  <si>
    <t>33547</t>
  </si>
  <si>
    <t>Jedd</t>
  </si>
  <si>
    <t>Rivera</t>
  </si>
  <si>
    <t>jrivera@washingtonea.org</t>
  </si>
  <si>
    <t>Washington Education Association</t>
  </si>
  <si>
    <t>3607909197</t>
  </si>
  <si>
    <t>Laura Rivera</t>
  </si>
  <si>
    <t>503-409-7892</t>
  </si>
  <si>
    <t>Rivera, Jedd</t>
  </si>
  <si>
    <t>2025 N 2nd Way</t>
  </si>
  <si>
    <t>Ridgefield</t>
  </si>
  <si>
    <t>WA</t>
  </si>
  <si>
    <t>98642</t>
  </si>
  <si>
    <t>Sobia</t>
  </si>
  <si>
    <t>Sheikh</t>
  </si>
  <si>
    <t>sobia.sheikh@washingtonea.org</t>
  </si>
  <si>
    <t>4257739841</t>
  </si>
  <si>
    <t>Tahmeena</t>
  </si>
  <si>
    <t>425-773-6348</t>
  </si>
  <si>
    <t>Washington Education Association; HS Math Teacher</t>
  </si>
  <si>
    <t>Sheikh, Sobia</t>
  </si>
  <si>
    <t>19220 53rd Pl W</t>
  </si>
  <si>
    <t>LYNNWOOD</t>
  </si>
  <si>
    <t>98036</t>
  </si>
  <si>
    <t>Asian</t>
  </si>
  <si>
    <t>Nicole</t>
  </si>
  <si>
    <t>Sipka</t>
  </si>
  <si>
    <t>Nicole.sipka@floridaea.org</t>
  </si>
  <si>
    <t>9199390744</t>
  </si>
  <si>
    <t>Chad Sipka</t>
  </si>
  <si>
    <t>989-213-4546</t>
  </si>
  <si>
    <t>Escambia Education Association</t>
  </si>
  <si>
    <t>Sipka, Nicole</t>
  </si>
  <si>
    <t>1795 Brightleaf Cir</t>
  </si>
  <si>
    <t>Cantonment</t>
  </si>
  <si>
    <t>32533</t>
  </si>
  <si>
    <t>Izaak</t>
  </si>
  <si>
    <t>Standridge</t>
  </si>
  <si>
    <t>Izaaks@alaedu.org</t>
  </si>
  <si>
    <t>Alabama Education Association</t>
  </si>
  <si>
    <t>334-329-4117</t>
  </si>
  <si>
    <t>Sara Demoiny</t>
  </si>
  <si>
    <t>865-291-7783</t>
  </si>
  <si>
    <t>Standridge, Izaak</t>
  </si>
  <si>
    <t>1207 Elliott Ave</t>
  </si>
  <si>
    <t>Opelika</t>
  </si>
  <si>
    <t>Alabama</t>
  </si>
  <si>
    <t>AL</t>
  </si>
  <si>
    <t>36801</t>
  </si>
  <si>
    <t>Matt</t>
  </si>
  <si>
    <t>Tomko</t>
  </si>
  <si>
    <t>Matt.Tomko@floridaea.org</t>
  </si>
  <si>
    <t>561-315-6060</t>
  </si>
  <si>
    <t>Randal Oddi</t>
  </si>
  <si>
    <t>561-351-6739</t>
  </si>
  <si>
    <t>Palm Beach County CTA</t>
  </si>
  <si>
    <t>Tomko, Matt</t>
  </si>
  <si>
    <t>3938 W. Sandpiper Drive_x000D_
Apt 3</t>
  </si>
  <si>
    <t>3938 W. Sandpiper Drive</t>
  </si>
  <si>
    <t>Boynton Beach</t>
  </si>
  <si>
    <t>33436</t>
  </si>
  <si>
    <t>Emily</t>
  </si>
  <si>
    <t>Wytiaz</t>
  </si>
  <si>
    <t>ewytiaz@coloradoea.org</t>
  </si>
  <si>
    <t>2483465240</t>
  </si>
  <si>
    <t>Jim Durgee</t>
  </si>
  <si>
    <t>303-246-4587</t>
  </si>
  <si>
    <t>Wytiaz, Emily</t>
  </si>
  <si>
    <t>1285 Josephine St._x000D_
Apt 2</t>
  </si>
  <si>
    <t>1285 Josephine St.</t>
  </si>
  <si>
    <t>80206</t>
  </si>
  <si>
    <t>Tina</t>
  </si>
  <si>
    <t>McMullen</t>
  </si>
  <si>
    <t>tina@myhdu.org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</si>
</sst>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>
    <font>
      <sz val="10"/>
      <color theme="1"/>
      <name val="Arial"/>
      <family val="2"/>
    </font>
    <font>
      <b/>
      <sz val="13"/>
      <color theme="1"/>
      <name val="Calibri"/>
      <family val="2"/>
    </font>
    <font>
      <u/>
      <sz val="12"/>
      <color rgb="FF0000FF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22" fontId="3" fillId="0" borderId="0" xfId="0" applyNumberFormat="1" applyFont="1"/>
    <xf numFmtId="49" fontId="3" fillId="0" borderId="0" xfId="0" applyNumberFormat="1" applyFont="1"/>
    <xf numFmtId="14" fontId="3" fillId="0" borderId="0" xfId="0" applyNumberFormat="1" applyFont="1"/>
    <xf numFmtId="49" fontId="2" fillId="0" borderId="0" xfId="0" applyNumberFormat="1" applyFont="1"/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30"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B34" totalsRowShown="0" headerRowDxfId="29" dataDxfId="28">
  <autoFilter ref="A1:AB34" xr:uid="{00000000-0009-0000-0100-000001000000}"/>
  <sortState xmlns:xlrd2="http://schemas.microsoft.com/office/spreadsheetml/2017/richdata2" ref="A2:AB33">
    <sortCondition ref="G1:G33"/>
  </sortState>
  <tableColumns count="28">
    <tableColumn id="1" xr3:uid="{00000000-0010-0000-0000-000001000000}" name="Last Registration Date (GMT-05:00) Eastern [US &amp; Canada]" dataDxfId="27"/>
    <tableColumn id="2" xr3:uid="{00000000-0010-0000-0000-000002000000}" name="First Name" dataDxfId="26"/>
    <tableColumn id="3" xr3:uid="{00000000-0010-0000-0000-000003000000}" name="Last Name" dataDxfId="25"/>
    <tableColumn id="4" xr3:uid="{00000000-0010-0000-0000-000004000000}" name="Email Address" dataDxfId="24"/>
    <tableColumn id="5" xr3:uid="{00000000-0010-0000-0000-000005000000}" name="NEA Affiliate" dataDxfId="23"/>
    <tableColumn id="6" xr3:uid="{00000000-0010-0000-0000-000006000000}" name="Pronoun choice for your badge or meeting ID" dataDxfId="22"/>
    <tableColumn id="7" xr3:uid="{00000000-0010-0000-0000-000007000000}" name="Registration Type" dataDxfId="21"/>
    <tableColumn id="8" xr3:uid="{00000000-0010-0000-0000-000008000000}" name="Check-In Date" dataDxfId="20"/>
    <tableColumn id="9" xr3:uid="{00000000-0010-0000-0000-000009000000}" name="Check-Out Date" dataDxfId="19"/>
    <tableColumn id="10" xr3:uid="{00000000-0010-0000-0000-00000A000000}" name="Are there any allergies or health issues you experience that we should be aware of before your arrival? Include dietary restrictions here. PLEASE LEAVE BLANK IF N/A." dataDxfId="18"/>
    <tableColumn id="11" xr3:uid="{00000000-0010-0000-0000-00000B000000}" name="Mobile Phone Number" dataDxfId="17"/>
    <tableColumn id="12" xr3:uid="{00000000-0010-0000-0000-00000C000000}" name="Pursuant to the Americans with Disabilities Act, do you require specific aids or services?" dataDxfId="16"/>
    <tableColumn id="13" xr3:uid="{00000000-0010-0000-0000-00000D000000}" name="Emergency Contact Name" dataDxfId="15"/>
    <tableColumn id="14" xr3:uid="{00000000-0010-0000-0000-00000E000000}" name="Emergency Contact Cell Phone" dataDxfId="14"/>
    <tableColumn id="15" xr3:uid="{00000000-0010-0000-0000-00000F000000}" name="Local Association (Not Listed)" dataDxfId="13"/>
    <tableColumn id="16" xr3:uid="{00000000-0010-0000-0000-000010000000}" name="Full Name" dataDxfId="12"/>
    <tableColumn id="17" xr3:uid="{00000000-0010-0000-0000-000011000000}" name="Home Address" dataDxfId="11"/>
    <tableColumn id="18" xr3:uid="{00000000-0010-0000-0000-000012000000}" name="Home Address 1" dataDxfId="10"/>
    <tableColumn id="19" xr3:uid="{00000000-0010-0000-0000-000013000000}" name="Home City" dataDxfId="9"/>
    <tableColumn id="20" xr3:uid="{00000000-0010-0000-0000-000014000000}" name="Home State/Prov." dataDxfId="8"/>
    <tableColumn id="21" xr3:uid="{00000000-0010-0000-0000-000015000000}" name="Home State/Prov. Code" dataDxfId="7"/>
    <tableColumn id="22" xr3:uid="{00000000-0010-0000-0000-000016000000}" name="Home ZIP/Postal Code" dataDxfId="6"/>
    <tableColumn id="23" xr3:uid="{00000000-0010-0000-0000-000017000000}" name="What is your Race/Ethnicity?" dataDxfId="5"/>
    <tableColumn id="24" xr3:uid="{00000000-0010-0000-0000-000018000000}" name="What is your sexual orientation?" dataDxfId="4"/>
    <tableColumn id="25" xr3:uid="{00000000-0010-0000-0000-000019000000}" name="Please select your gender identity" dataDxfId="3"/>
    <tableColumn id="26" xr3:uid="{00000000-0010-0000-0000-00001A000000}" name="What is your age range?" dataDxfId="2"/>
    <tableColumn id="27" xr3:uid="{00000000-0010-0000-0000-00001B000000}" name="What is your career experience?" dataDxfId="1"/>
    <tableColumn id="28" xr3:uid="{00000000-0010-0000-0000-00001C000000}" name="Invitee Statu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pp.cvent.com/subscribers/events2/Invitee/InviteeDetails?evtstub=cfff0c53-dcba-4ccd-b5a8-01e35f531183&amp;inviteestub=deb8d9f6-5c4f-4e0f-953f-8e598da99e8c" TargetMode="External"/><Relationship Id="rId18" Type="http://schemas.openxmlformats.org/officeDocument/2006/relationships/hyperlink" Target="https://app.cvent.com/subscribers/events2/Invitee/InviteeDetails?evtstub=cfff0c53-dcba-4ccd-b5a8-01e35f531183&amp;inviteestub=90b92f55-906f-4180-b0c8-ed4098b84143" TargetMode="External"/><Relationship Id="rId26" Type="http://schemas.openxmlformats.org/officeDocument/2006/relationships/hyperlink" Target="https://app.cvent.com/subscribers/events2/Invitee/InviteeDetails?evtstub=cfff0c53-dcba-4ccd-b5a8-01e35f531183&amp;inviteestub=889a55a5-040d-40f8-8516-4dfe8e86bff9" TargetMode="External"/><Relationship Id="rId3" Type="http://schemas.openxmlformats.org/officeDocument/2006/relationships/hyperlink" Target="https://app.cvent.com/subscribers/events2/Invitee/InviteeDetails?evtstub=cfff0c53-dcba-4ccd-b5a8-01e35f531183&amp;inviteestub=be6b02ab-a290-4b4b-9ade-312802bbc0e3" TargetMode="External"/><Relationship Id="rId21" Type="http://schemas.openxmlformats.org/officeDocument/2006/relationships/hyperlink" Target="https://app.cvent.com/subscribers/events2/Invitee/InviteeDetails?evtstub=cfff0c53-dcba-4ccd-b5a8-01e35f531183&amp;inviteestub=2457545f-f0a1-4316-a9d5-0a1d1c7af723" TargetMode="External"/><Relationship Id="rId7" Type="http://schemas.openxmlformats.org/officeDocument/2006/relationships/hyperlink" Target="https://app.cvent.com/subscribers/events2/Invitee/InviteeDetails?evtstub=cfff0c53-dcba-4ccd-b5a8-01e35f531183&amp;inviteestub=e203cdf3-1ce6-4eb4-87e1-4e192a145867" TargetMode="External"/><Relationship Id="rId12" Type="http://schemas.openxmlformats.org/officeDocument/2006/relationships/hyperlink" Target="https://app.cvent.com/subscribers/events2/Invitee/InviteeDetails?evtstub=cfff0c53-dcba-4ccd-b5a8-01e35f531183&amp;inviteestub=04bf9b5e-2b99-4da6-822d-e711cd7841b4" TargetMode="External"/><Relationship Id="rId17" Type="http://schemas.openxmlformats.org/officeDocument/2006/relationships/hyperlink" Target="https://app.cvent.com/subscribers/events2/Invitee/InviteeDetails?evtstub=cfff0c53-dcba-4ccd-b5a8-01e35f531183&amp;inviteestub=43a97cd5-d237-4f24-935a-9ed11a502ed2" TargetMode="External"/><Relationship Id="rId25" Type="http://schemas.openxmlformats.org/officeDocument/2006/relationships/hyperlink" Target="https://app.cvent.com/subscribers/events2/Invitee/InviteeDetails?evtstub=cfff0c53-dcba-4ccd-b5a8-01e35f531183&amp;inviteestub=0a462722-762b-4b8e-b3f4-a4372eb58ccc" TargetMode="External"/><Relationship Id="rId33" Type="http://schemas.openxmlformats.org/officeDocument/2006/relationships/table" Target="../tables/table1.xml"/><Relationship Id="rId2" Type="http://schemas.openxmlformats.org/officeDocument/2006/relationships/hyperlink" Target="https://app.cvent.com/subscribers/events2/Invitee/InviteeDetails?evtstub=cfff0c53-dcba-4ccd-b5a8-01e35f531183&amp;inviteestub=5da31614-87ba-4d95-8e6d-086c4fef9ca1" TargetMode="External"/><Relationship Id="rId16" Type="http://schemas.openxmlformats.org/officeDocument/2006/relationships/hyperlink" Target="https://app.cvent.com/subscribers/events2/Invitee/InviteeDetails?evtstub=cfff0c53-dcba-4ccd-b5a8-01e35f531183&amp;inviteestub=225f2626-f3d4-42f9-b15d-552e357001a8" TargetMode="External"/><Relationship Id="rId20" Type="http://schemas.openxmlformats.org/officeDocument/2006/relationships/hyperlink" Target="https://app.cvent.com/subscribers/events2/Invitee/InviteeDetails?evtstub=cfff0c53-dcba-4ccd-b5a8-01e35f531183&amp;inviteestub=514e941c-6871-4168-9f91-1581fee3fa0e" TargetMode="External"/><Relationship Id="rId29" Type="http://schemas.openxmlformats.org/officeDocument/2006/relationships/hyperlink" Target="https://app.cvent.com/subscribers/events2/Invitee/InviteeDetails?evtstub=cfff0c53-dcba-4ccd-b5a8-01e35f531183&amp;inviteestub=bbbb06ca-8ac6-4279-9523-e0a56232215a" TargetMode="External"/><Relationship Id="rId1" Type="http://schemas.openxmlformats.org/officeDocument/2006/relationships/hyperlink" Target="https://app.cvent.com/subscribers/events2/Invitee/InviteeDetails?evtstub=cfff0c53-dcba-4ccd-b5a8-01e35f531183&amp;inviteestub=a90c6a6d-e7d3-41f1-ab28-c79fffa56a18" TargetMode="External"/><Relationship Id="rId6" Type="http://schemas.openxmlformats.org/officeDocument/2006/relationships/hyperlink" Target="https://app.cvent.com/subscribers/events2/Invitee/InviteeDetails?evtstub=cfff0c53-dcba-4ccd-b5a8-01e35f531183&amp;inviteestub=9c51061b-be3d-4386-8deb-2c3de3631704" TargetMode="External"/><Relationship Id="rId11" Type="http://schemas.openxmlformats.org/officeDocument/2006/relationships/hyperlink" Target="https://app.cvent.com/subscribers/events2/Invitee/InviteeDetails?evtstub=cfff0c53-dcba-4ccd-b5a8-01e35f531183&amp;inviteestub=091ae5dc-6209-4472-9478-fc9c2376390b" TargetMode="External"/><Relationship Id="rId24" Type="http://schemas.openxmlformats.org/officeDocument/2006/relationships/hyperlink" Target="https://app.cvent.com/subscribers/events2/Invitee/InviteeDetails?evtstub=cfff0c53-dcba-4ccd-b5a8-01e35f531183&amp;inviteestub=b045f054-1f8a-460e-95bc-200e825c35b0" TargetMode="External"/><Relationship Id="rId32" Type="http://schemas.openxmlformats.org/officeDocument/2006/relationships/hyperlink" Target="https://app.cvent.com/subscribers/events2/Invitee/InviteeDetails?evtstub=cfff0c53-dcba-4ccd-b5a8-01e35f531183&amp;inviteestub=0882b58d-83c6-4b17-bc15-2b1997b06ff8" TargetMode="External"/><Relationship Id="rId5" Type="http://schemas.openxmlformats.org/officeDocument/2006/relationships/hyperlink" Target="https://app.cvent.com/subscribers/events2/Invitee/InviteeDetails?evtstub=cfff0c53-dcba-4ccd-b5a8-01e35f531183&amp;inviteestub=88e759de-7230-432a-abc9-bc7c71e5e1cf" TargetMode="External"/><Relationship Id="rId15" Type="http://schemas.openxmlformats.org/officeDocument/2006/relationships/hyperlink" Target="https://app.cvent.com/subscribers/events2/Invitee/InviteeDetails?evtstub=cfff0c53-dcba-4ccd-b5a8-01e35f531183&amp;inviteestub=03b59d2c-77c8-45c0-b0d2-4b83be120d28" TargetMode="External"/><Relationship Id="rId23" Type="http://schemas.openxmlformats.org/officeDocument/2006/relationships/hyperlink" Target="https://app.cvent.com/subscribers/events2/Invitee/InviteeDetails?evtstub=cfff0c53-dcba-4ccd-b5a8-01e35f531183&amp;inviteestub=912dd1c1-bf7c-46d6-badf-497091764aed" TargetMode="External"/><Relationship Id="rId28" Type="http://schemas.openxmlformats.org/officeDocument/2006/relationships/hyperlink" Target="https://app.cvent.com/subscribers/events2/Invitee/InviteeDetails?evtstub=cfff0c53-dcba-4ccd-b5a8-01e35f531183&amp;inviteestub=e61a5ab8-8700-4932-b669-d48aacf3804c" TargetMode="External"/><Relationship Id="rId10" Type="http://schemas.openxmlformats.org/officeDocument/2006/relationships/hyperlink" Target="https://app.cvent.com/subscribers/events2/Invitee/InviteeDetails?evtstub=cfff0c53-dcba-4ccd-b5a8-01e35f531183&amp;inviteestub=8f293ae8-9a94-4d61-851d-e361dfa1e2f4" TargetMode="External"/><Relationship Id="rId19" Type="http://schemas.openxmlformats.org/officeDocument/2006/relationships/hyperlink" Target="https://app.cvent.com/subscribers/events2/Invitee/InviteeDetails?evtstub=cfff0c53-dcba-4ccd-b5a8-01e35f531183&amp;inviteestub=c6094d66-b21a-4025-beca-929951c8057a" TargetMode="External"/><Relationship Id="rId31" Type="http://schemas.openxmlformats.org/officeDocument/2006/relationships/hyperlink" Target="https://app.cvent.com/subscribers/events2/Invitee/InviteeDetails?evtstub=cfff0c53-dcba-4ccd-b5a8-01e35f531183&amp;inviteestub=a6339cb1-f15a-40ee-891f-cc5c627ad6c2" TargetMode="External"/><Relationship Id="rId4" Type="http://schemas.openxmlformats.org/officeDocument/2006/relationships/hyperlink" Target="https://app.cvent.com/subscribers/events2/Invitee/InviteeDetails?evtstub=cfff0c53-dcba-4ccd-b5a8-01e35f531183&amp;inviteestub=7218bcda-dad3-442d-8888-5ea020767fb4" TargetMode="External"/><Relationship Id="rId9" Type="http://schemas.openxmlformats.org/officeDocument/2006/relationships/hyperlink" Target="https://app.cvent.com/subscribers/events2/Invitee/InviteeDetails?evtstub=cfff0c53-dcba-4ccd-b5a8-01e35f531183&amp;inviteestub=caf5eac9-7b4f-4360-b1ce-a9fec7e43e4d" TargetMode="External"/><Relationship Id="rId14" Type="http://schemas.openxmlformats.org/officeDocument/2006/relationships/hyperlink" Target="https://app.cvent.com/subscribers/events2/Invitee/InviteeDetails?evtstub=cfff0c53-dcba-4ccd-b5a8-01e35f531183&amp;inviteestub=4c19cae3-51e7-4572-af3f-1b34a2a935a1" TargetMode="External"/><Relationship Id="rId22" Type="http://schemas.openxmlformats.org/officeDocument/2006/relationships/hyperlink" Target="https://app.cvent.com/subscribers/events2/Invitee/InviteeDetails?evtstub=cfff0c53-dcba-4ccd-b5a8-01e35f531183&amp;inviteestub=cb3e9b27-5c4a-4557-981a-bbdca4048c7f" TargetMode="External"/><Relationship Id="rId27" Type="http://schemas.openxmlformats.org/officeDocument/2006/relationships/hyperlink" Target="https://app.cvent.com/subscribers/events2/Invitee/InviteeDetails?evtstub=cfff0c53-dcba-4ccd-b5a8-01e35f531183&amp;inviteestub=3fb89e49-260e-45f6-aa74-b2a61d4a8b53" TargetMode="External"/><Relationship Id="rId30" Type="http://schemas.openxmlformats.org/officeDocument/2006/relationships/hyperlink" Target="https://app.cvent.com/subscribers/events2/Invitee/InviteeDetails?evtstub=cfff0c53-dcba-4ccd-b5a8-01e35f531183&amp;inviteestub=717bbabc-539e-437a-bcf3-6f7428c0b623" TargetMode="External"/><Relationship Id="rId8" Type="http://schemas.openxmlformats.org/officeDocument/2006/relationships/hyperlink" Target="https://app.cvent.com/subscribers/events2/Invitee/InviteeDetails?evtstub=cfff0c53-dcba-4ccd-b5a8-01e35f531183&amp;inviteestub=0ac7b245-45aa-4a21-abfb-dbf705c4c65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5"/>
  <sheetViews>
    <sheetView tabSelected="1" topLeftCell="A8" workbookViewId="0">
      <selection activeCell="D2" sqref="D2:D35"/>
    </sheetView>
  </sheetViews>
  <sheetFormatPr defaultColWidth="19.85546875" defaultRowHeight="12.6"/>
  <cols>
    <col min="4" max="4" width="37.7109375" customWidth="1"/>
  </cols>
  <sheetData>
    <row r="1" spans="1:28" ht="17.10000000000000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ht="15.6">
      <c r="A2" s="2">
        <f>DATE(2022,10,20)+TIME(18,28,25)</f>
        <v>44854.769733796296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>
        <f>DATE(2022,11,6)</f>
        <v>44871</v>
      </c>
      <c r="I2" s="4">
        <f>DATE(2022,11,10)</f>
        <v>44875</v>
      </c>
      <c r="J2" s="3"/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5" t="s">
        <v>39</v>
      </c>
      <c r="Q2" s="3" t="s">
        <v>40</v>
      </c>
      <c r="R2" s="3" t="s">
        <v>41</v>
      </c>
      <c r="S2" s="3" t="s">
        <v>42</v>
      </c>
      <c r="T2" s="3" t="s">
        <v>43</v>
      </c>
      <c r="U2" s="3" t="s">
        <v>44</v>
      </c>
      <c r="V2" s="3" t="s">
        <v>45</v>
      </c>
      <c r="W2" s="3" t="s">
        <v>46</v>
      </c>
      <c r="X2" s="3" t="s">
        <v>47</v>
      </c>
      <c r="Y2" s="3" t="s">
        <v>48</v>
      </c>
      <c r="Z2" s="3" t="s">
        <v>49</v>
      </c>
      <c r="AA2" s="3" t="s">
        <v>50</v>
      </c>
      <c r="AB2" s="3" t="s">
        <v>51</v>
      </c>
    </row>
    <row r="3" spans="1:28" ht="15.6">
      <c r="A3" s="2">
        <f>DATE(2022,10,18)+TIME(19,0,25)</f>
        <v>44852.791956018518</v>
      </c>
      <c r="B3" s="3" t="s">
        <v>52</v>
      </c>
      <c r="C3" s="3" t="s">
        <v>53</v>
      </c>
      <c r="D3" s="3" t="s">
        <v>54</v>
      </c>
      <c r="E3" s="3" t="s">
        <v>55</v>
      </c>
      <c r="F3" s="3" t="s">
        <v>32</v>
      </c>
      <c r="G3" s="3" t="s">
        <v>33</v>
      </c>
      <c r="H3" s="4">
        <f>DATE(2022,11,6)</f>
        <v>44871</v>
      </c>
      <c r="I3" s="4">
        <f>DATE(2022,11,11)</f>
        <v>44876</v>
      </c>
      <c r="J3" s="3" t="s">
        <v>56</v>
      </c>
      <c r="K3" s="3" t="s">
        <v>57</v>
      </c>
      <c r="L3" s="3" t="s">
        <v>35</v>
      </c>
      <c r="M3" s="3" t="s">
        <v>58</v>
      </c>
      <c r="N3" s="3" t="s">
        <v>59</v>
      </c>
      <c r="O3" s="3"/>
      <c r="P3" s="5" t="s">
        <v>60</v>
      </c>
      <c r="Q3" s="3" t="s">
        <v>61</v>
      </c>
      <c r="R3" s="3" t="s">
        <v>61</v>
      </c>
      <c r="S3" s="3" t="s">
        <v>62</v>
      </c>
      <c r="T3" s="3" t="s">
        <v>63</v>
      </c>
      <c r="U3" s="3" t="s">
        <v>64</v>
      </c>
      <c r="V3" s="3" t="s">
        <v>65</v>
      </c>
      <c r="W3" s="3" t="s">
        <v>66</v>
      </c>
      <c r="X3" s="3" t="s">
        <v>47</v>
      </c>
      <c r="Y3" s="3" t="s">
        <v>48</v>
      </c>
      <c r="Z3" s="3" t="s">
        <v>49</v>
      </c>
      <c r="AA3" s="3" t="s">
        <v>67</v>
      </c>
      <c r="AB3" s="3" t="s">
        <v>51</v>
      </c>
    </row>
    <row r="4" spans="1:28" ht="15.6">
      <c r="A4" s="2">
        <f>DATE(2022,10,14)+TIME(13,57,56)</f>
        <v>44848.58189814815</v>
      </c>
      <c r="B4" s="3" t="s">
        <v>68</v>
      </c>
      <c r="C4" s="3" t="s">
        <v>53</v>
      </c>
      <c r="D4" s="3" t="s">
        <v>69</v>
      </c>
      <c r="E4" s="3" t="s">
        <v>70</v>
      </c>
      <c r="F4" s="3" t="s">
        <v>71</v>
      </c>
      <c r="G4" s="3" t="s">
        <v>33</v>
      </c>
      <c r="H4" s="4">
        <f>DATE(2022,11,6)</f>
        <v>44871</v>
      </c>
      <c r="I4" s="4">
        <f>DATE(2022,11,10)</f>
        <v>44875</v>
      </c>
      <c r="J4" s="3"/>
      <c r="K4" s="3" t="s">
        <v>72</v>
      </c>
      <c r="L4" s="3" t="s">
        <v>35</v>
      </c>
      <c r="M4" s="3" t="s">
        <v>73</v>
      </c>
      <c r="N4" s="3" t="s">
        <v>74</v>
      </c>
      <c r="O4" s="3" t="s">
        <v>75</v>
      </c>
      <c r="P4" s="5" t="s">
        <v>76</v>
      </c>
      <c r="Q4" s="3" t="s">
        <v>77</v>
      </c>
      <c r="R4" s="3" t="s">
        <v>77</v>
      </c>
      <c r="S4" s="3" t="s">
        <v>78</v>
      </c>
      <c r="T4" s="3" t="s">
        <v>79</v>
      </c>
      <c r="U4" s="3" t="s">
        <v>80</v>
      </c>
      <c r="V4" s="3" t="s">
        <v>81</v>
      </c>
      <c r="W4" s="3" t="s">
        <v>66</v>
      </c>
      <c r="X4" s="3" t="s">
        <v>47</v>
      </c>
      <c r="Y4" s="3" t="s">
        <v>82</v>
      </c>
      <c r="Z4" s="3" t="s">
        <v>83</v>
      </c>
      <c r="AA4" s="3" t="s">
        <v>67</v>
      </c>
      <c r="AB4" s="3" t="s">
        <v>51</v>
      </c>
    </row>
    <row r="5" spans="1:28" ht="15.6">
      <c r="A5" s="2">
        <f>DATE(2022,10,11)+TIME(12,10,49)</f>
        <v>44845.507511574076</v>
      </c>
      <c r="B5" s="3" t="s">
        <v>84</v>
      </c>
      <c r="C5" s="3" t="s">
        <v>85</v>
      </c>
      <c r="D5" s="3" t="s">
        <v>86</v>
      </c>
      <c r="E5" s="3" t="s">
        <v>87</v>
      </c>
      <c r="F5" s="3" t="s">
        <v>71</v>
      </c>
      <c r="G5" s="3" t="s">
        <v>33</v>
      </c>
      <c r="H5" s="4">
        <f>DATE(2022,11,6)</f>
        <v>44871</v>
      </c>
      <c r="I5" s="4">
        <f>DATE(2022,11,10)</f>
        <v>44875</v>
      </c>
      <c r="J5" s="3"/>
      <c r="K5" s="3" t="s">
        <v>88</v>
      </c>
      <c r="L5" s="3"/>
      <c r="M5" s="3" t="s">
        <v>89</v>
      </c>
      <c r="N5" s="3" t="s">
        <v>90</v>
      </c>
      <c r="O5" s="3"/>
      <c r="P5" s="5" t="s">
        <v>91</v>
      </c>
      <c r="Q5" s="3" t="s">
        <v>92</v>
      </c>
      <c r="R5" s="3" t="s">
        <v>92</v>
      </c>
      <c r="S5" s="3" t="s">
        <v>93</v>
      </c>
      <c r="T5" s="3" t="s">
        <v>94</v>
      </c>
      <c r="U5" s="3" t="s">
        <v>95</v>
      </c>
      <c r="V5" s="3" t="s">
        <v>96</v>
      </c>
      <c r="W5" s="3" t="s">
        <v>46</v>
      </c>
      <c r="X5" s="3"/>
      <c r="Y5" s="3" t="s">
        <v>82</v>
      </c>
      <c r="Z5" s="3" t="s">
        <v>83</v>
      </c>
      <c r="AA5" s="3" t="s">
        <v>67</v>
      </c>
      <c r="AB5" s="3" t="s">
        <v>51</v>
      </c>
    </row>
    <row r="6" spans="1:28" ht="15.6">
      <c r="A6" s="2">
        <f>DATE(2022,10,18)+TIME(13,2,37)</f>
        <v>44852.543483796297</v>
      </c>
      <c r="B6" s="3" t="s">
        <v>97</v>
      </c>
      <c r="C6" s="3" t="s">
        <v>85</v>
      </c>
      <c r="D6" s="3" t="s">
        <v>98</v>
      </c>
      <c r="E6" s="3" t="s">
        <v>99</v>
      </c>
      <c r="F6" s="3" t="s">
        <v>32</v>
      </c>
      <c r="G6" s="3" t="s">
        <v>33</v>
      </c>
      <c r="H6" s="4">
        <f>DATE(2022,11,6)</f>
        <v>44871</v>
      </c>
      <c r="I6" s="4">
        <f>DATE(2022,11,10)</f>
        <v>44875</v>
      </c>
      <c r="J6" s="3"/>
      <c r="K6" s="3" t="s">
        <v>100</v>
      </c>
      <c r="L6" s="3"/>
      <c r="M6" s="3" t="s">
        <v>101</v>
      </c>
      <c r="N6" s="3" t="s">
        <v>102</v>
      </c>
      <c r="O6" s="3"/>
      <c r="P6" s="5" t="s">
        <v>103</v>
      </c>
      <c r="Q6" s="3" t="s">
        <v>104</v>
      </c>
      <c r="R6" s="3" t="s">
        <v>104</v>
      </c>
      <c r="S6" s="3" t="s">
        <v>105</v>
      </c>
      <c r="T6" s="3" t="s">
        <v>106</v>
      </c>
      <c r="U6" s="3" t="s">
        <v>107</v>
      </c>
      <c r="V6" s="3" t="s">
        <v>108</v>
      </c>
      <c r="W6" s="3" t="s">
        <v>46</v>
      </c>
      <c r="X6" s="3" t="s">
        <v>47</v>
      </c>
      <c r="Y6" s="3" t="s">
        <v>48</v>
      </c>
      <c r="Z6" s="3" t="s">
        <v>49</v>
      </c>
      <c r="AA6" s="3" t="s">
        <v>50</v>
      </c>
      <c r="AB6" s="3" t="s">
        <v>51</v>
      </c>
    </row>
    <row r="7" spans="1:28" ht="15.6">
      <c r="A7" s="2">
        <f>DATE(2022,10,17)+TIME(10,52,18)</f>
        <v>44851.452986111108</v>
      </c>
      <c r="B7" s="3" t="s">
        <v>109</v>
      </c>
      <c r="C7" s="3" t="s">
        <v>110</v>
      </c>
      <c r="D7" s="3" t="s">
        <v>111</v>
      </c>
      <c r="E7" s="3" t="s">
        <v>112</v>
      </c>
      <c r="F7" s="3" t="s">
        <v>32</v>
      </c>
      <c r="G7" s="3" t="s">
        <v>33</v>
      </c>
      <c r="H7" s="4">
        <f>DATE(2022,11,6)</f>
        <v>44871</v>
      </c>
      <c r="I7" s="4">
        <f>DATE(2022,11,10)</f>
        <v>44875</v>
      </c>
      <c r="J7" s="3"/>
      <c r="K7" s="3" t="s">
        <v>113</v>
      </c>
      <c r="L7" s="3" t="s">
        <v>35</v>
      </c>
      <c r="M7" s="3" t="s">
        <v>114</v>
      </c>
      <c r="N7" s="3" t="s">
        <v>115</v>
      </c>
      <c r="O7" s="3" t="s">
        <v>116</v>
      </c>
      <c r="P7" s="5" t="s">
        <v>117</v>
      </c>
      <c r="Q7" s="3" t="s">
        <v>118</v>
      </c>
      <c r="R7" s="3" t="s">
        <v>118</v>
      </c>
      <c r="S7" s="3" t="s">
        <v>119</v>
      </c>
      <c r="T7" s="3" t="s">
        <v>120</v>
      </c>
      <c r="U7" s="3" t="s">
        <v>121</v>
      </c>
      <c r="V7" s="3" t="s">
        <v>122</v>
      </c>
      <c r="W7" s="3" t="s">
        <v>66</v>
      </c>
      <c r="X7" s="3" t="s">
        <v>47</v>
      </c>
      <c r="Y7" s="3" t="s">
        <v>48</v>
      </c>
      <c r="Z7" s="3" t="s">
        <v>123</v>
      </c>
      <c r="AA7" s="3" t="s">
        <v>50</v>
      </c>
      <c r="AB7" s="3" t="s">
        <v>51</v>
      </c>
    </row>
    <row r="8" spans="1:28" ht="15.6">
      <c r="A8" s="2">
        <f>DATE(2022,10,18)+TIME(10,30,20)</f>
        <v>44852.437731481485</v>
      </c>
      <c r="B8" s="3" t="s">
        <v>124</v>
      </c>
      <c r="C8" s="3" t="s">
        <v>125</v>
      </c>
      <c r="D8" s="3" t="s">
        <v>126</v>
      </c>
      <c r="E8" s="3" t="s">
        <v>127</v>
      </c>
      <c r="F8" s="3" t="s">
        <v>32</v>
      </c>
      <c r="G8" s="3" t="s">
        <v>33</v>
      </c>
      <c r="H8" s="4">
        <f>DATE(2022,11,6)</f>
        <v>44871</v>
      </c>
      <c r="I8" s="4">
        <f>DATE(2022,11,10)</f>
        <v>44875</v>
      </c>
      <c r="J8" s="3"/>
      <c r="K8" s="3" t="s">
        <v>128</v>
      </c>
      <c r="L8" s="3" t="s">
        <v>35</v>
      </c>
      <c r="M8" s="3" t="s">
        <v>129</v>
      </c>
      <c r="N8" s="3" t="s">
        <v>130</v>
      </c>
      <c r="O8" s="3"/>
      <c r="P8" s="5" t="s">
        <v>131</v>
      </c>
      <c r="Q8" s="3" t="s">
        <v>132</v>
      </c>
      <c r="R8" s="3" t="s">
        <v>132</v>
      </c>
      <c r="S8" s="3" t="s">
        <v>133</v>
      </c>
      <c r="T8" s="3" t="s">
        <v>134</v>
      </c>
      <c r="U8" s="3" t="s">
        <v>135</v>
      </c>
      <c r="V8" s="3" t="s">
        <v>136</v>
      </c>
      <c r="W8" s="3" t="s">
        <v>137</v>
      </c>
      <c r="X8" s="3" t="s">
        <v>47</v>
      </c>
      <c r="Y8" s="3" t="s">
        <v>48</v>
      </c>
      <c r="Z8" s="3" t="s">
        <v>49</v>
      </c>
      <c r="AA8" s="3" t="s">
        <v>138</v>
      </c>
      <c r="AB8" s="3" t="s">
        <v>51</v>
      </c>
    </row>
    <row r="9" spans="1:28" ht="15.6">
      <c r="A9" s="2">
        <f>DATE(2022,10,9)+TIME(19,22,34)</f>
        <v>44843.807337962964</v>
      </c>
      <c r="B9" s="3" t="s">
        <v>139</v>
      </c>
      <c r="C9" s="3" t="s">
        <v>140</v>
      </c>
      <c r="D9" s="3" t="s">
        <v>141</v>
      </c>
      <c r="E9" s="3" t="s">
        <v>31</v>
      </c>
      <c r="F9" s="3" t="s">
        <v>32</v>
      </c>
      <c r="G9" s="3" t="s">
        <v>33</v>
      </c>
      <c r="H9" s="4">
        <f>DATE(2022,11,6)</f>
        <v>44871</v>
      </c>
      <c r="I9" s="4">
        <f>DATE(2022,11,10)</f>
        <v>44875</v>
      </c>
      <c r="J9" s="3"/>
      <c r="K9" s="3" t="s">
        <v>142</v>
      </c>
      <c r="L9" s="3" t="s">
        <v>35</v>
      </c>
      <c r="M9" s="3" t="s">
        <v>143</v>
      </c>
      <c r="N9" s="3" t="s">
        <v>144</v>
      </c>
      <c r="O9" s="3" t="s">
        <v>31</v>
      </c>
      <c r="P9" s="5" t="s">
        <v>145</v>
      </c>
      <c r="Q9" s="3" t="s">
        <v>146</v>
      </c>
      <c r="R9" s="3" t="s">
        <v>146</v>
      </c>
      <c r="S9" s="3" t="s">
        <v>147</v>
      </c>
      <c r="T9" s="3" t="s">
        <v>43</v>
      </c>
      <c r="U9" s="3" t="s">
        <v>44</v>
      </c>
      <c r="V9" s="3" t="s">
        <v>148</v>
      </c>
      <c r="W9" s="3" t="s">
        <v>46</v>
      </c>
      <c r="X9" s="3" t="s">
        <v>47</v>
      </c>
      <c r="Y9" s="3" t="s">
        <v>48</v>
      </c>
      <c r="Z9" s="3" t="s">
        <v>123</v>
      </c>
      <c r="AA9" s="3" t="s">
        <v>67</v>
      </c>
      <c r="AB9" s="3" t="s">
        <v>51</v>
      </c>
    </row>
    <row r="10" spans="1:28" ht="15.6">
      <c r="A10" s="2">
        <f>DATE(2022,10,12)+TIME(10,22,1)</f>
        <v>44846.431956018518</v>
      </c>
      <c r="B10" s="3" t="s">
        <v>149</v>
      </c>
      <c r="C10" s="3" t="s">
        <v>150</v>
      </c>
      <c r="D10" s="3" t="s">
        <v>151</v>
      </c>
      <c r="E10" s="3" t="s">
        <v>152</v>
      </c>
      <c r="F10" s="3" t="s">
        <v>32</v>
      </c>
      <c r="G10" s="3" t="s">
        <v>153</v>
      </c>
      <c r="H10" s="4">
        <f>DATE(2022,11,6)</f>
        <v>44871</v>
      </c>
      <c r="I10" s="4">
        <f>DATE(2022,11,10)</f>
        <v>44875</v>
      </c>
      <c r="J10" s="3"/>
      <c r="K10" s="3" t="s">
        <v>154</v>
      </c>
      <c r="L10" s="3" t="s">
        <v>35</v>
      </c>
      <c r="M10" s="3" t="s">
        <v>155</v>
      </c>
      <c r="N10" s="3" t="s">
        <v>156</v>
      </c>
      <c r="O10" s="3" t="s">
        <v>152</v>
      </c>
      <c r="P10" s="5" t="s">
        <v>157</v>
      </c>
      <c r="Q10" s="3" t="s">
        <v>158</v>
      </c>
      <c r="R10" s="3" t="s">
        <v>159</v>
      </c>
      <c r="S10" s="3" t="s">
        <v>160</v>
      </c>
      <c r="T10" s="3" t="s">
        <v>161</v>
      </c>
      <c r="U10" s="3" t="s">
        <v>162</v>
      </c>
      <c r="V10" s="3" t="s">
        <v>163</v>
      </c>
      <c r="W10" s="3" t="s">
        <v>164</v>
      </c>
      <c r="X10" s="3" t="s">
        <v>47</v>
      </c>
      <c r="Y10" s="3" t="s">
        <v>48</v>
      </c>
      <c r="Z10" s="3" t="s">
        <v>123</v>
      </c>
      <c r="AA10" s="3" t="s">
        <v>50</v>
      </c>
      <c r="AB10" s="3" t="s">
        <v>51</v>
      </c>
    </row>
    <row r="11" spans="1:28" ht="15.6">
      <c r="A11" s="2">
        <f>DATE(2022,10,5)+TIME(17,55,5)</f>
        <v>44839.74658564815</v>
      </c>
      <c r="B11" s="3" t="s">
        <v>165</v>
      </c>
      <c r="C11" s="3" t="s">
        <v>166</v>
      </c>
      <c r="D11" s="3" t="s">
        <v>167</v>
      </c>
      <c r="E11" s="3" t="s">
        <v>152</v>
      </c>
      <c r="F11" s="3" t="s">
        <v>32</v>
      </c>
      <c r="G11" s="3" t="s">
        <v>153</v>
      </c>
      <c r="H11" s="4"/>
      <c r="I11" s="4"/>
      <c r="J11" s="3"/>
      <c r="K11" s="3" t="s">
        <v>168</v>
      </c>
      <c r="L11" s="3"/>
      <c r="M11" s="3" t="s">
        <v>169</v>
      </c>
      <c r="N11" s="3" t="s">
        <v>170</v>
      </c>
      <c r="O11" s="3" t="s">
        <v>171</v>
      </c>
      <c r="P11" s="5" t="s">
        <v>172</v>
      </c>
      <c r="Q11" s="3" t="s">
        <v>173</v>
      </c>
      <c r="R11" s="3" t="s">
        <v>173</v>
      </c>
      <c r="S11" s="3" t="s">
        <v>174</v>
      </c>
      <c r="T11" s="3" t="s">
        <v>175</v>
      </c>
      <c r="U11" s="3" t="s">
        <v>176</v>
      </c>
      <c r="V11" s="3" t="s">
        <v>177</v>
      </c>
      <c r="W11" s="3" t="s">
        <v>46</v>
      </c>
      <c r="X11" s="3" t="s">
        <v>47</v>
      </c>
      <c r="Y11" s="3" t="s">
        <v>48</v>
      </c>
      <c r="Z11" s="3" t="s">
        <v>49</v>
      </c>
      <c r="AA11" s="3" t="s">
        <v>50</v>
      </c>
      <c r="AB11" s="3" t="s">
        <v>51</v>
      </c>
    </row>
    <row r="12" spans="1:28" ht="15.6">
      <c r="A12" s="2">
        <f>DATE(2022,10,5)+TIME(17,55,5)</f>
        <v>44839.74658564815</v>
      </c>
      <c r="B12" s="3" t="s">
        <v>178</v>
      </c>
      <c r="C12" s="3" t="s">
        <v>179</v>
      </c>
      <c r="D12" t="s">
        <v>180</v>
      </c>
      <c r="E12" s="3" t="s">
        <v>152</v>
      </c>
      <c r="F12" s="3" t="s">
        <v>32</v>
      </c>
      <c r="G12" s="3" t="s">
        <v>153</v>
      </c>
      <c r="H12" s="4">
        <f t="shared" ref="H12" si="0">DATE(2022,11,6)</f>
        <v>44871</v>
      </c>
      <c r="I12" s="4">
        <f>DATE(2022,11,11)</f>
        <v>44876</v>
      </c>
      <c r="J12" s="3"/>
      <c r="K12" s="3"/>
      <c r="L12" s="3"/>
      <c r="M12" s="3"/>
      <c r="N12" s="3"/>
      <c r="O12" s="3"/>
      <c r="P12" s="5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6">
      <c r="A13" s="2">
        <f>DATE(2022,10,10)+TIME(14,45,56)</f>
        <v>44844.615231481483</v>
      </c>
      <c r="B13" s="3" t="s">
        <v>181</v>
      </c>
      <c r="C13" s="3" t="s">
        <v>182</v>
      </c>
      <c r="D13" s="3" t="s">
        <v>183</v>
      </c>
      <c r="E13" s="3" t="s">
        <v>184</v>
      </c>
      <c r="F13" s="3" t="s">
        <v>71</v>
      </c>
      <c r="G13" s="3" t="s">
        <v>185</v>
      </c>
      <c r="H13" s="4">
        <f>DATE(2022,11,7)</f>
        <v>44872</v>
      </c>
      <c r="I13" s="4">
        <f>DATE(2022,11,10)</f>
        <v>44875</v>
      </c>
      <c r="J13" s="3" t="s">
        <v>186</v>
      </c>
      <c r="K13" s="3" t="s">
        <v>187</v>
      </c>
      <c r="L13" s="3" t="s">
        <v>35</v>
      </c>
      <c r="M13" s="3" t="s">
        <v>188</v>
      </c>
      <c r="N13" s="3" t="s">
        <v>189</v>
      </c>
      <c r="O13" s="3"/>
      <c r="P13" s="5" t="s">
        <v>190</v>
      </c>
      <c r="Q13" s="3" t="s">
        <v>191</v>
      </c>
      <c r="R13" s="3" t="s">
        <v>191</v>
      </c>
      <c r="S13" s="3" t="s">
        <v>192</v>
      </c>
      <c r="T13" s="3" t="s">
        <v>193</v>
      </c>
      <c r="U13" s="3" t="s">
        <v>194</v>
      </c>
      <c r="V13" s="3" t="s">
        <v>195</v>
      </c>
      <c r="W13" s="3" t="s">
        <v>196</v>
      </c>
      <c r="X13" s="3" t="s">
        <v>197</v>
      </c>
      <c r="Y13" s="3" t="s">
        <v>82</v>
      </c>
      <c r="Z13" s="3" t="s">
        <v>49</v>
      </c>
      <c r="AA13" s="3" t="s">
        <v>138</v>
      </c>
      <c r="AB13" s="3" t="s">
        <v>51</v>
      </c>
    </row>
    <row r="14" spans="1:28" ht="15.6">
      <c r="A14" s="2">
        <f>DATE(2022,10,10)+TIME(12,20,22)</f>
        <v>44844.514143518521</v>
      </c>
      <c r="B14" s="3" t="s">
        <v>198</v>
      </c>
      <c r="C14" s="3" t="s">
        <v>199</v>
      </c>
      <c r="D14" s="3" t="s">
        <v>200</v>
      </c>
      <c r="E14" s="3" t="s">
        <v>201</v>
      </c>
      <c r="F14" s="3" t="s">
        <v>32</v>
      </c>
      <c r="G14" s="3" t="s">
        <v>185</v>
      </c>
      <c r="H14" s="4">
        <f>DATE(2022,11,7)</f>
        <v>44872</v>
      </c>
      <c r="I14" s="4">
        <f>DATE(2022,11,10)</f>
        <v>44875</v>
      </c>
      <c r="J14" s="3"/>
      <c r="K14" s="3" t="s">
        <v>202</v>
      </c>
      <c r="L14" s="3"/>
      <c r="M14" s="3" t="s">
        <v>203</v>
      </c>
      <c r="N14" s="3" t="s">
        <v>204</v>
      </c>
      <c r="O14" s="3" t="s">
        <v>116</v>
      </c>
      <c r="P14" s="5" t="s">
        <v>205</v>
      </c>
      <c r="Q14" s="3" t="s">
        <v>206</v>
      </c>
      <c r="R14" s="3" t="s">
        <v>207</v>
      </c>
      <c r="S14" s="3" t="s">
        <v>208</v>
      </c>
      <c r="T14" s="3" t="s">
        <v>209</v>
      </c>
      <c r="U14" s="3" t="s">
        <v>210</v>
      </c>
      <c r="V14" s="3" t="s">
        <v>211</v>
      </c>
      <c r="W14" s="3" t="s">
        <v>66</v>
      </c>
      <c r="X14" s="3" t="s">
        <v>47</v>
      </c>
      <c r="Y14" s="3" t="s">
        <v>48</v>
      </c>
      <c r="Z14" s="3" t="s">
        <v>212</v>
      </c>
      <c r="AA14" s="3" t="s">
        <v>67</v>
      </c>
      <c r="AB14" s="3" t="s">
        <v>51</v>
      </c>
    </row>
    <row r="15" spans="1:28" ht="15.6">
      <c r="A15" s="2">
        <f>DATE(2022,10,20)+TIME(12,10,58)</f>
        <v>44854.507615740738</v>
      </c>
      <c r="B15" s="3" t="s">
        <v>213</v>
      </c>
      <c r="C15" s="3" t="s">
        <v>214</v>
      </c>
      <c r="D15" s="3" t="s">
        <v>215</v>
      </c>
      <c r="E15" s="3" t="s">
        <v>70</v>
      </c>
      <c r="F15" s="3" t="s">
        <v>216</v>
      </c>
      <c r="G15" s="3" t="s">
        <v>185</v>
      </c>
      <c r="H15" s="4">
        <f>DATE(2022,11,7)</f>
        <v>44872</v>
      </c>
      <c r="I15" s="4">
        <f>DATE(2022,11,11)</f>
        <v>44876</v>
      </c>
      <c r="J15" s="3" t="s">
        <v>186</v>
      </c>
      <c r="K15" s="3" t="s">
        <v>217</v>
      </c>
      <c r="L15" s="3" t="s">
        <v>35</v>
      </c>
      <c r="M15" s="3" t="s">
        <v>218</v>
      </c>
      <c r="N15" s="3" t="s">
        <v>219</v>
      </c>
      <c r="O15" s="3" t="s">
        <v>220</v>
      </c>
      <c r="P15" s="5" t="s">
        <v>221</v>
      </c>
      <c r="Q15" s="3" t="s">
        <v>222</v>
      </c>
      <c r="R15" s="3" t="s">
        <v>223</v>
      </c>
      <c r="S15" s="3" t="s">
        <v>78</v>
      </c>
      <c r="T15" s="3" t="s">
        <v>79</v>
      </c>
      <c r="U15" s="3" t="s">
        <v>80</v>
      </c>
      <c r="V15" s="3" t="s">
        <v>224</v>
      </c>
      <c r="W15" s="3" t="s">
        <v>66</v>
      </c>
      <c r="X15" s="3" t="s">
        <v>197</v>
      </c>
      <c r="Y15" s="3" t="s">
        <v>225</v>
      </c>
      <c r="Z15" s="3" t="s">
        <v>83</v>
      </c>
      <c r="AA15" s="3" t="s">
        <v>138</v>
      </c>
      <c r="AB15" s="3" t="s">
        <v>51</v>
      </c>
    </row>
    <row r="16" spans="1:28" ht="15.6">
      <c r="A16" s="2">
        <f>DATE(2022,10,20)+TIME(11,47,40)</f>
        <v>44854.491435185184</v>
      </c>
      <c r="B16" s="3" t="s">
        <v>226</v>
      </c>
      <c r="C16" s="3" t="s">
        <v>227</v>
      </c>
      <c r="D16" s="3" t="s">
        <v>228</v>
      </c>
      <c r="E16" s="3" t="s">
        <v>70</v>
      </c>
      <c r="F16" s="3" t="s">
        <v>32</v>
      </c>
      <c r="G16" s="3" t="s">
        <v>185</v>
      </c>
      <c r="H16" s="4">
        <f>DATE(2022,11,7)</f>
        <v>44872</v>
      </c>
      <c r="I16" s="4">
        <f>DATE(2022,11,10)</f>
        <v>44875</v>
      </c>
      <c r="J16" s="3"/>
      <c r="K16" s="3" t="s">
        <v>229</v>
      </c>
      <c r="L16" s="3" t="s">
        <v>35</v>
      </c>
      <c r="M16" s="3" t="s">
        <v>230</v>
      </c>
      <c r="N16" s="3" t="s">
        <v>231</v>
      </c>
      <c r="O16" s="3" t="s">
        <v>220</v>
      </c>
      <c r="P16" s="5" t="s">
        <v>232</v>
      </c>
      <c r="Q16" s="3" t="s">
        <v>233</v>
      </c>
      <c r="R16" s="3" t="s">
        <v>234</v>
      </c>
      <c r="S16" s="3" t="s">
        <v>78</v>
      </c>
      <c r="T16" s="3" t="s">
        <v>79</v>
      </c>
      <c r="U16" s="3" t="s">
        <v>80</v>
      </c>
      <c r="V16" s="3" t="s">
        <v>235</v>
      </c>
      <c r="W16" s="3" t="s">
        <v>66</v>
      </c>
      <c r="X16" s="3" t="s">
        <v>47</v>
      </c>
      <c r="Y16" s="3" t="s">
        <v>48</v>
      </c>
      <c r="Z16" s="3" t="s">
        <v>49</v>
      </c>
      <c r="AA16" s="3" t="s">
        <v>50</v>
      </c>
      <c r="AB16" s="3" t="s">
        <v>51</v>
      </c>
    </row>
    <row r="17" spans="1:28" ht="15.6">
      <c r="A17" s="2">
        <f>DATE(2022,10,14)+TIME(16,14,41)</f>
        <v>44848.676863425928</v>
      </c>
      <c r="B17" s="3" t="s">
        <v>236</v>
      </c>
      <c r="C17" s="3" t="s">
        <v>237</v>
      </c>
      <c r="D17" s="3" t="s">
        <v>238</v>
      </c>
      <c r="E17" s="3" t="s">
        <v>239</v>
      </c>
      <c r="F17" s="3" t="s">
        <v>32</v>
      </c>
      <c r="G17" s="3" t="s">
        <v>185</v>
      </c>
      <c r="H17" s="4">
        <f>DATE(2022,11,7)</f>
        <v>44872</v>
      </c>
      <c r="I17" s="4">
        <f>DATE(2022,11,10)</f>
        <v>44875</v>
      </c>
      <c r="J17" s="3"/>
      <c r="K17" s="3" t="s">
        <v>240</v>
      </c>
      <c r="L17" s="3" t="s">
        <v>35</v>
      </c>
      <c r="M17" s="3" t="s">
        <v>241</v>
      </c>
      <c r="N17" s="3" t="s">
        <v>242</v>
      </c>
      <c r="O17" s="3" t="s">
        <v>243</v>
      </c>
      <c r="P17" s="5" t="s">
        <v>244</v>
      </c>
      <c r="Q17" s="3" t="s">
        <v>245</v>
      </c>
      <c r="R17" s="3" t="s">
        <v>245</v>
      </c>
      <c r="S17" s="3" t="s">
        <v>246</v>
      </c>
      <c r="T17" s="3" t="s">
        <v>247</v>
      </c>
      <c r="U17" s="3" t="s">
        <v>248</v>
      </c>
      <c r="V17" s="3" t="s">
        <v>249</v>
      </c>
      <c r="W17" s="3" t="s">
        <v>66</v>
      </c>
      <c r="X17" s="3" t="s">
        <v>47</v>
      </c>
      <c r="Y17" s="3" t="s">
        <v>48</v>
      </c>
      <c r="Z17" s="3" t="s">
        <v>123</v>
      </c>
      <c r="AA17" s="3" t="s">
        <v>50</v>
      </c>
      <c r="AB17" s="3" t="s">
        <v>51</v>
      </c>
    </row>
    <row r="18" spans="1:28" ht="15.6">
      <c r="A18" s="2">
        <f>DATE(2022,10,18)+TIME(10,51,0)</f>
        <v>44852.45208333333</v>
      </c>
      <c r="B18" s="3" t="s">
        <v>250</v>
      </c>
      <c r="C18" s="3" t="s">
        <v>251</v>
      </c>
      <c r="D18" s="3" t="s">
        <v>252</v>
      </c>
      <c r="E18" s="3" t="s">
        <v>253</v>
      </c>
      <c r="F18" s="3" t="s">
        <v>32</v>
      </c>
      <c r="G18" s="3" t="s">
        <v>185</v>
      </c>
      <c r="H18" s="4">
        <f>DATE(2022,11,7)</f>
        <v>44872</v>
      </c>
      <c r="I18" s="4">
        <f>DATE(2022,11,10)</f>
        <v>44875</v>
      </c>
      <c r="J18" s="3"/>
      <c r="K18" s="3" t="s">
        <v>254</v>
      </c>
      <c r="L18" s="3" t="s">
        <v>35</v>
      </c>
      <c r="M18" s="3" t="s">
        <v>255</v>
      </c>
      <c r="N18" s="3" t="s">
        <v>256</v>
      </c>
      <c r="O18" s="3" t="s">
        <v>257</v>
      </c>
      <c r="P18" s="5" t="s">
        <v>258</v>
      </c>
      <c r="Q18" s="3" t="s">
        <v>259</v>
      </c>
      <c r="R18" s="3" t="s">
        <v>259</v>
      </c>
      <c r="S18" s="3" t="s">
        <v>260</v>
      </c>
      <c r="T18" s="3" t="s">
        <v>261</v>
      </c>
      <c r="U18" s="3" t="s">
        <v>262</v>
      </c>
      <c r="V18" s="3" t="s">
        <v>263</v>
      </c>
      <c r="W18" s="3" t="s">
        <v>66</v>
      </c>
      <c r="X18" s="3" t="s">
        <v>47</v>
      </c>
      <c r="Y18" s="3" t="s">
        <v>48</v>
      </c>
      <c r="Z18" s="3" t="s">
        <v>212</v>
      </c>
      <c r="AA18" s="3" t="s">
        <v>67</v>
      </c>
      <c r="AB18" s="3" t="s">
        <v>51</v>
      </c>
    </row>
    <row r="19" spans="1:28" ht="15.6">
      <c r="A19" s="2">
        <f>DATE(2022,10,11)+TIME(22,2,13)</f>
        <v>44845.918206018519</v>
      </c>
      <c r="B19" s="3" t="s">
        <v>264</v>
      </c>
      <c r="C19" s="3" t="s">
        <v>265</v>
      </c>
      <c r="D19" s="3" t="s">
        <v>266</v>
      </c>
      <c r="E19" s="3" t="s">
        <v>127</v>
      </c>
      <c r="F19" s="3" t="s">
        <v>71</v>
      </c>
      <c r="G19" s="3" t="s">
        <v>185</v>
      </c>
      <c r="H19" s="4">
        <f>DATE(2022,11,7)</f>
        <v>44872</v>
      </c>
      <c r="I19" s="4">
        <f>DATE(2022,11,10)</f>
        <v>44875</v>
      </c>
      <c r="J19" s="3" t="s">
        <v>267</v>
      </c>
      <c r="K19" s="3" t="s">
        <v>268</v>
      </c>
      <c r="L19" s="3" t="s">
        <v>35</v>
      </c>
      <c r="M19" s="3" t="s">
        <v>269</v>
      </c>
      <c r="N19" s="3" t="s">
        <v>270</v>
      </c>
      <c r="O19" s="3" t="s">
        <v>127</v>
      </c>
      <c r="P19" s="5" t="s">
        <v>271</v>
      </c>
      <c r="Q19" s="3" t="s">
        <v>272</v>
      </c>
      <c r="R19" s="3" t="s">
        <v>272</v>
      </c>
      <c r="S19" s="3" t="s">
        <v>273</v>
      </c>
      <c r="T19" s="3" t="s">
        <v>134</v>
      </c>
      <c r="U19" s="3" t="s">
        <v>135</v>
      </c>
      <c r="V19" s="3" t="s">
        <v>274</v>
      </c>
      <c r="W19" s="3" t="s">
        <v>275</v>
      </c>
      <c r="X19" s="3" t="s">
        <v>47</v>
      </c>
      <c r="Y19" s="3" t="s">
        <v>82</v>
      </c>
      <c r="Z19" s="3" t="s">
        <v>123</v>
      </c>
      <c r="AA19" s="3" t="s">
        <v>50</v>
      </c>
      <c r="AB19" s="3" t="s">
        <v>51</v>
      </c>
    </row>
    <row r="20" spans="1:28" ht="15.6">
      <c r="A20" s="2">
        <f>DATE(2022,10,11)+TIME(15,31,54)</f>
        <v>44845.647152777776</v>
      </c>
      <c r="B20" s="3" t="s">
        <v>276</v>
      </c>
      <c r="C20" s="3" t="s">
        <v>277</v>
      </c>
      <c r="D20" s="3" t="s">
        <v>278</v>
      </c>
      <c r="E20" s="3" t="s">
        <v>279</v>
      </c>
      <c r="F20" s="3" t="s">
        <v>32</v>
      </c>
      <c r="G20" s="3" t="s">
        <v>185</v>
      </c>
      <c r="H20" s="4">
        <f>DATE(2022,11,7)</f>
        <v>44872</v>
      </c>
      <c r="I20" s="4">
        <f>DATE(2022,11,10)</f>
        <v>44875</v>
      </c>
      <c r="J20" s="3"/>
      <c r="K20" s="3" t="s">
        <v>280</v>
      </c>
      <c r="L20" s="3" t="s">
        <v>35</v>
      </c>
      <c r="M20" s="3" t="s">
        <v>281</v>
      </c>
      <c r="N20" s="3" t="s">
        <v>282</v>
      </c>
      <c r="O20" s="3" t="s">
        <v>279</v>
      </c>
      <c r="P20" s="5" t="s">
        <v>283</v>
      </c>
      <c r="Q20" s="3" t="s">
        <v>284</v>
      </c>
      <c r="R20" s="3" t="s">
        <v>284</v>
      </c>
      <c r="S20" s="3" t="s">
        <v>285</v>
      </c>
      <c r="T20" s="3" t="s">
        <v>286</v>
      </c>
      <c r="U20" s="3" t="s">
        <v>287</v>
      </c>
      <c r="V20" s="3" t="s">
        <v>288</v>
      </c>
      <c r="W20" s="3" t="s">
        <v>66</v>
      </c>
      <c r="X20" s="3" t="s">
        <v>47</v>
      </c>
      <c r="Y20" s="3" t="s">
        <v>48</v>
      </c>
      <c r="Z20" s="3" t="s">
        <v>123</v>
      </c>
      <c r="AA20" s="3" t="s">
        <v>50</v>
      </c>
      <c r="AB20" s="3" t="s">
        <v>51</v>
      </c>
    </row>
    <row r="21" spans="1:28" ht="15.6">
      <c r="A21" s="2">
        <f>DATE(2022,10,20)+TIME(12,29,43)</f>
        <v>44854.520636574074</v>
      </c>
      <c r="B21" s="3" t="s">
        <v>289</v>
      </c>
      <c r="C21" s="3" t="s">
        <v>290</v>
      </c>
      <c r="D21" t="s">
        <v>291</v>
      </c>
      <c r="E21" s="3" t="s">
        <v>292</v>
      </c>
      <c r="F21" s="3" t="s">
        <v>32</v>
      </c>
      <c r="G21" s="3" t="s">
        <v>185</v>
      </c>
      <c r="H21" s="3" t="s">
        <v>293</v>
      </c>
      <c r="I21" s="4">
        <f>DATE(2022,11,10)</f>
        <v>44875</v>
      </c>
      <c r="J21" s="3" t="s">
        <v>294</v>
      </c>
      <c r="K21" s="3" t="s">
        <v>295</v>
      </c>
      <c r="L21" s="3" t="s">
        <v>35</v>
      </c>
      <c r="M21" s="3" t="s">
        <v>296</v>
      </c>
      <c r="N21" s="3" t="s">
        <v>297</v>
      </c>
      <c r="O21" s="3" t="s">
        <v>298</v>
      </c>
      <c r="P21" s="5" t="s">
        <v>299</v>
      </c>
      <c r="Q21" s="3" t="s">
        <v>300</v>
      </c>
      <c r="R21" s="3" t="s">
        <v>300</v>
      </c>
      <c r="S21" s="3" t="s">
        <v>301</v>
      </c>
      <c r="T21" s="3" t="s">
        <v>302</v>
      </c>
      <c r="U21" s="3" t="s">
        <v>303</v>
      </c>
      <c r="V21" s="3" t="s">
        <v>304</v>
      </c>
      <c r="W21" s="3" t="s">
        <v>46</v>
      </c>
      <c r="X21" s="3" t="s">
        <v>47</v>
      </c>
      <c r="Y21" s="3" t="s">
        <v>48</v>
      </c>
      <c r="Z21" s="3" t="s">
        <v>123</v>
      </c>
      <c r="AA21" s="3" t="s">
        <v>50</v>
      </c>
      <c r="AB21" s="3" t="s">
        <v>51</v>
      </c>
    </row>
    <row r="22" spans="1:28" ht="15.6">
      <c r="A22" s="2">
        <f>DATE(2022,10,18)+TIME(21,27,32)</f>
        <v>44852.894120370373</v>
      </c>
      <c r="B22" s="3" t="s">
        <v>305</v>
      </c>
      <c r="C22" s="3" t="s">
        <v>306</v>
      </c>
      <c r="D22" s="3" t="s">
        <v>307</v>
      </c>
      <c r="E22" s="3" t="s">
        <v>279</v>
      </c>
      <c r="F22" s="3" t="s">
        <v>32</v>
      </c>
      <c r="G22" s="3" t="s">
        <v>185</v>
      </c>
      <c r="H22" s="4">
        <f>DATE(2022,11,7)</f>
        <v>44872</v>
      </c>
      <c r="I22" s="4">
        <f>DATE(2022,11,10)</f>
        <v>44875</v>
      </c>
      <c r="J22" s="3"/>
      <c r="K22" s="3" t="s">
        <v>308</v>
      </c>
      <c r="L22" s="3" t="s">
        <v>35</v>
      </c>
      <c r="M22" s="3" t="s">
        <v>309</v>
      </c>
      <c r="N22" s="3" t="s">
        <v>310</v>
      </c>
      <c r="O22" s="3" t="s">
        <v>311</v>
      </c>
      <c r="P22" s="5" t="s">
        <v>312</v>
      </c>
      <c r="Q22" s="3" t="s">
        <v>313</v>
      </c>
      <c r="R22" s="3" t="s">
        <v>313</v>
      </c>
      <c r="S22" s="3" t="s">
        <v>314</v>
      </c>
      <c r="T22" s="3" t="s">
        <v>286</v>
      </c>
      <c r="U22" s="3" t="s">
        <v>287</v>
      </c>
      <c r="V22" s="3" t="s">
        <v>315</v>
      </c>
      <c r="W22" s="3" t="s">
        <v>316</v>
      </c>
      <c r="X22" s="3" t="s">
        <v>317</v>
      </c>
      <c r="Y22" s="3" t="s">
        <v>48</v>
      </c>
      <c r="Z22" s="3" t="s">
        <v>49</v>
      </c>
      <c r="AA22" s="3" t="s">
        <v>138</v>
      </c>
      <c r="AB22" s="3" t="s">
        <v>51</v>
      </c>
    </row>
    <row r="23" spans="1:28" ht="15.6">
      <c r="A23" s="2">
        <f>DATE(2022,10,21)+TIME(13,47,37)</f>
        <v>44855.574733796297</v>
      </c>
      <c r="B23" s="3" t="s">
        <v>318</v>
      </c>
      <c r="C23" s="3" t="s">
        <v>319</v>
      </c>
      <c r="D23" s="3" t="s">
        <v>320</v>
      </c>
      <c r="E23" s="3" t="s">
        <v>321</v>
      </c>
      <c r="F23" s="3" t="s">
        <v>32</v>
      </c>
      <c r="G23" s="3" t="s">
        <v>185</v>
      </c>
      <c r="H23" s="4">
        <f>DATE(2022,11,6)</f>
        <v>44871</v>
      </c>
      <c r="I23" s="4">
        <f>DATE(2022,11,11)</f>
        <v>44876</v>
      </c>
      <c r="J23" s="3" t="s">
        <v>322</v>
      </c>
      <c r="K23" s="3" t="s">
        <v>323</v>
      </c>
      <c r="L23" s="3"/>
      <c r="M23" s="3" t="s">
        <v>324</v>
      </c>
      <c r="N23" s="3" t="s">
        <v>325</v>
      </c>
      <c r="O23" s="3"/>
      <c r="P23" s="5" t="s">
        <v>326</v>
      </c>
      <c r="Q23" s="3" t="s">
        <v>327</v>
      </c>
      <c r="R23" s="3" t="s">
        <v>327</v>
      </c>
      <c r="S23" s="3" t="s">
        <v>328</v>
      </c>
      <c r="T23" s="3" t="s">
        <v>329</v>
      </c>
      <c r="U23" s="3" t="s">
        <v>330</v>
      </c>
      <c r="V23" s="3" t="s">
        <v>331</v>
      </c>
      <c r="W23" s="3" t="s">
        <v>66</v>
      </c>
      <c r="X23" s="3" t="s">
        <v>47</v>
      </c>
      <c r="Y23" s="3" t="s">
        <v>48</v>
      </c>
      <c r="Z23" s="3" t="s">
        <v>49</v>
      </c>
      <c r="AA23" s="3" t="s">
        <v>138</v>
      </c>
      <c r="AB23" s="3" t="s">
        <v>51</v>
      </c>
    </row>
    <row r="24" spans="1:28" ht="15.6">
      <c r="A24" s="2">
        <f>DATE(2022,10,18)+TIME(10,2,24)</f>
        <v>44852.418333333335</v>
      </c>
      <c r="B24" s="3" t="s">
        <v>332</v>
      </c>
      <c r="C24" s="3" t="s">
        <v>333</v>
      </c>
      <c r="D24" s="3" t="s">
        <v>334</v>
      </c>
      <c r="E24" s="3" t="s">
        <v>279</v>
      </c>
      <c r="F24" s="3" t="s">
        <v>335</v>
      </c>
      <c r="G24" s="3" t="s">
        <v>185</v>
      </c>
      <c r="H24" s="4">
        <f>DATE(2022,11,7)</f>
        <v>44872</v>
      </c>
      <c r="I24" s="4">
        <f>DATE(2022,11,10)</f>
        <v>44875</v>
      </c>
      <c r="J24" s="3"/>
      <c r="K24" s="3" t="s">
        <v>336</v>
      </c>
      <c r="L24" s="3" t="s">
        <v>35</v>
      </c>
      <c r="M24" s="3" t="s">
        <v>337</v>
      </c>
      <c r="N24" s="3" t="s">
        <v>338</v>
      </c>
      <c r="O24" s="3" t="s">
        <v>339</v>
      </c>
      <c r="P24" s="5" t="s">
        <v>340</v>
      </c>
      <c r="Q24" s="3" t="s">
        <v>341</v>
      </c>
      <c r="R24" s="3" t="s">
        <v>341</v>
      </c>
      <c r="S24" s="3" t="s">
        <v>342</v>
      </c>
      <c r="T24" s="3" t="s">
        <v>286</v>
      </c>
      <c r="U24" s="3" t="s">
        <v>287</v>
      </c>
      <c r="V24" s="3" t="s">
        <v>343</v>
      </c>
      <c r="W24" s="3" t="s">
        <v>66</v>
      </c>
      <c r="X24" s="3" t="s">
        <v>47</v>
      </c>
      <c r="Y24" s="3" t="s">
        <v>48</v>
      </c>
      <c r="Z24" s="3" t="s">
        <v>49</v>
      </c>
      <c r="AA24" s="3" t="s">
        <v>67</v>
      </c>
      <c r="AB24" s="3" t="s">
        <v>51</v>
      </c>
    </row>
    <row r="25" spans="1:28" ht="15.6">
      <c r="A25" s="2">
        <f>DATE(2022,10,18)+TIME(12,57,27)</f>
        <v>44852.539895833332</v>
      </c>
      <c r="B25" s="3" t="s">
        <v>226</v>
      </c>
      <c r="C25" s="3" t="s">
        <v>344</v>
      </c>
      <c r="D25" s="3" t="s">
        <v>345</v>
      </c>
      <c r="E25" s="3" t="s">
        <v>346</v>
      </c>
      <c r="F25" s="3" t="s">
        <v>32</v>
      </c>
      <c r="G25" s="3" t="s">
        <v>185</v>
      </c>
      <c r="H25" s="4">
        <f>DATE(2022,11,7)</f>
        <v>44872</v>
      </c>
      <c r="I25" s="4">
        <f>DATE(2022,11,10)</f>
        <v>44875</v>
      </c>
      <c r="J25" s="3"/>
      <c r="K25" s="3" t="s">
        <v>347</v>
      </c>
      <c r="L25" s="3" t="s">
        <v>35</v>
      </c>
      <c r="M25" s="3" t="s">
        <v>348</v>
      </c>
      <c r="N25" s="3" t="s">
        <v>349</v>
      </c>
      <c r="O25" s="3"/>
      <c r="P25" s="5" t="s">
        <v>350</v>
      </c>
      <c r="Q25" s="3" t="s">
        <v>351</v>
      </c>
      <c r="R25" s="3" t="s">
        <v>351</v>
      </c>
      <c r="S25" s="3" t="s">
        <v>352</v>
      </c>
      <c r="T25" s="3" t="s">
        <v>353</v>
      </c>
      <c r="U25" s="3" t="s">
        <v>354</v>
      </c>
      <c r="V25" s="3" t="s">
        <v>355</v>
      </c>
      <c r="W25" s="3" t="s">
        <v>66</v>
      </c>
      <c r="X25" s="3" t="s">
        <v>47</v>
      </c>
      <c r="Y25" s="3" t="s">
        <v>48</v>
      </c>
      <c r="Z25" s="3" t="s">
        <v>83</v>
      </c>
      <c r="AA25" s="3" t="s">
        <v>67</v>
      </c>
      <c r="AB25" s="3" t="s">
        <v>51</v>
      </c>
    </row>
    <row r="26" spans="1:28" ht="15.6">
      <c r="A26" s="2">
        <f>DATE(2022,10,10)+TIME(13,26,38)</f>
        <v>44844.560162037036</v>
      </c>
      <c r="B26" s="3" t="s">
        <v>356</v>
      </c>
      <c r="C26" s="3" t="s">
        <v>357</v>
      </c>
      <c r="D26" s="3" t="s">
        <v>358</v>
      </c>
      <c r="E26" s="3" t="s">
        <v>359</v>
      </c>
      <c r="F26" s="3" t="s">
        <v>71</v>
      </c>
      <c r="G26" s="3" t="s">
        <v>185</v>
      </c>
      <c r="H26" s="4">
        <f>DATE(2022,11,7)</f>
        <v>44872</v>
      </c>
      <c r="I26" s="4">
        <f>DATE(2022,11,11)</f>
        <v>44876</v>
      </c>
      <c r="J26" s="3" t="s">
        <v>360</v>
      </c>
      <c r="K26" s="3" t="s">
        <v>361</v>
      </c>
      <c r="L26" s="3" t="s">
        <v>35</v>
      </c>
      <c r="M26" s="3" t="s">
        <v>362</v>
      </c>
      <c r="N26" s="3" t="s">
        <v>363</v>
      </c>
      <c r="O26" s="3"/>
      <c r="P26" s="5" t="s">
        <v>364</v>
      </c>
      <c r="Q26" s="3" t="s">
        <v>365</v>
      </c>
      <c r="R26" s="3" t="s">
        <v>365</v>
      </c>
      <c r="S26" s="3" t="s">
        <v>366</v>
      </c>
      <c r="T26" s="3" t="s">
        <v>367</v>
      </c>
      <c r="U26" s="3" t="s">
        <v>368</v>
      </c>
      <c r="V26" s="3" t="s">
        <v>369</v>
      </c>
      <c r="W26" s="3" t="s">
        <v>275</v>
      </c>
      <c r="X26" s="3" t="s">
        <v>317</v>
      </c>
      <c r="Y26" s="3" t="s">
        <v>82</v>
      </c>
      <c r="Z26" s="3" t="s">
        <v>123</v>
      </c>
      <c r="AA26" s="3" t="s">
        <v>50</v>
      </c>
      <c r="AB26" s="3" t="s">
        <v>51</v>
      </c>
    </row>
    <row r="27" spans="1:28" ht="15.6">
      <c r="A27" s="2">
        <f>DATE(2022,10,18)+TIME(10,11,31)</f>
        <v>44852.424664351849</v>
      </c>
      <c r="B27" s="3" t="s">
        <v>370</v>
      </c>
      <c r="C27" s="3" t="s">
        <v>371</v>
      </c>
      <c r="D27" s="3" t="s">
        <v>372</v>
      </c>
      <c r="E27" s="3" t="s">
        <v>279</v>
      </c>
      <c r="F27" s="3" t="s">
        <v>71</v>
      </c>
      <c r="G27" s="3" t="s">
        <v>185</v>
      </c>
      <c r="H27" s="4">
        <f>DATE(2022,11,7)</f>
        <v>44872</v>
      </c>
      <c r="I27" s="4">
        <f>DATE(2022,11,10)</f>
        <v>44875</v>
      </c>
      <c r="J27" s="3"/>
      <c r="K27" s="3" t="s">
        <v>373</v>
      </c>
      <c r="L27" s="3" t="s">
        <v>35</v>
      </c>
      <c r="M27" s="3" t="s">
        <v>374</v>
      </c>
      <c r="N27" s="3" t="s">
        <v>375</v>
      </c>
      <c r="O27" s="3" t="s">
        <v>311</v>
      </c>
      <c r="P27" s="5" t="s">
        <v>376</v>
      </c>
      <c r="Q27" s="3" t="s">
        <v>377</v>
      </c>
      <c r="R27" s="3" t="s">
        <v>378</v>
      </c>
      <c r="S27" s="3" t="s">
        <v>379</v>
      </c>
      <c r="T27" s="3" t="s">
        <v>286</v>
      </c>
      <c r="U27" s="3" t="s">
        <v>287</v>
      </c>
      <c r="V27" s="3" t="s">
        <v>380</v>
      </c>
      <c r="W27" s="3" t="s">
        <v>66</v>
      </c>
      <c r="X27" s="3" t="s">
        <v>381</v>
      </c>
      <c r="Y27" s="3" t="s">
        <v>82</v>
      </c>
      <c r="Z27" s="3" t="s">
        <v>49</v>
      </c>
      <c r="AA27" s="3" t="s">
        <v>138</v>
      </c>
      <c r="AB27" s="3" t="s">
        <v>51</v>
      </c>
    </row>
    <row r="28" spans="1:28" ht="15.6">
      <c r="A28" s="2">
        <f>DATE(2022,10,18)+TIME(9,42,8)</f>
        <v>44852.40425925926</v>
      </c>
      <c r="B28" s="3" t="s">
        <v>382</v>
      </c>
      <c r="C28" s="3" t="s">
        <v>383</v>
      </c>
      <c r="D28" s="3" t="s">
        <v>384</v>
      </c>
      <c r="E28" s="3" t="s">
        <v>279</v>
      </c>
      <c r="F28" s="3" t="s">
        <v>71</v>
      </c>
      <c r="G28" s="3" t="s">
        <v>185</v>
      </c>
      <c r="H28" s="4">
        <f>DATE(2022,11,7)</f>
        <v>44872</v>
      </c>
      <c r="I28" s="4">
        <f>DATE(2022,11,10)</f>
        <v>44875</v>
      </c>
      <c r="J28" s="3"/>
      <c r="K28" s="3" t="s">
        <v>385</v>
      </c>
      <c r="L28" s="3" t="s">
        <v>35</v>
      </c>
      <c r="M28" s="3" t="s">
        <v>386</v>
      </c>
      <c r="N28" s="3" t="s">
        <v>387</v>
      </c>
      <c r="O28" s="3" t="s">
        <v>388</v>
      </c>
      <c r="P28" s="5" t="s">
        <v>389</v>
      </c>
      <c r="Q28" s="3" t="s">
        <v>390</v>
      </c>
      <c r="R28" s="3" t="s">
        <v>390</v>
      </c>
      <c r="S28" s="3" t="s">
        <v>391</v>
      </c>
      <c r="T28" s="3" t="s">
        <v>286</v>
      </c>
      <c r="U28" s="3" t="s">
        <v>287</v>
      </c>
      <c r="V28" s="3" t="s">
        <v>392</v>
      </c>
      <c r="W28" s="3" t="s">
        <v>66</v>
      </c>
      <c r="X28" s="3" t="s">
        <v>47</v>
      </c>
      <c r="Y28" s="3" t="s">
        <v>82</v>
      </c>
      <c r="Z28" s="3" t="s">
        <v>123</v>
      </c>
      <c r="AA28" s="3" t="s">
        <v>50</v>
      </c>
      <c r="AB28" s="3" t="s">
        <v>51</v>
      </c>
    </row>
    <row r="29" spans="1:28" ht="15.6">
      <c r="A29" s="2">
        <f>DATE(2022,10,14)+TIME(17,34,36)</f>
        <v>44848.732361111113</v>
      </c>
      <c r="B29" s="3" t="s">
        <v>393</v>
      </c>
      <c r="C29" s="3" t="s">
        <v>394</v>
      </c>
      <c r="D29" s="3" t="s">
        <v>395</v>
      </c>
      <c r="E29" s="3" t="s">
        <v>396</v>
      </c>
      <c r="F29" s="3" t="s">
        <v>71</v>
      </c>
      <c r="G29" s="3" t="s">
        <v>185</v>
      </c>
      <c r="H29" s="4">
        <f>DATE(2022,11,7)</f>
        <v>44872</v>
      </c>
      <c r="I29" s="4">
        <f>DATE(2022,11,10)</f>
        <v>44875</v>
      </c>
      <c r="J29" s="3"/>
      <c r="K29" s="3" t="s">
        <v>397</v>
      </c>
      <c r="L29" s="3" t="s">
        <v>35</v>
      </c>
      <c r="M29" s="3" t="s">
        <v>398</v>
      </c>
      <c r="N29" s="3" t="s">
        <v>399</v>
      </c>
      <c r="O29" s="3"/>
      <c r="P29" s="5" t="s">
        <v>400</v>
      </c>
      <c r="Q29" s="3" t="s">
        <v>401</v>
      </c>
      <c r="R29" s="3" t="s">
        <v>401</v>
      </c>
      <c r="S29" s="3" t="s">
        <v>402</v>
      </c>
      <c r="T29" s="3" t="s">
        <v>174</v>
      </c>
      <c r="U29" s="3" t="s">
        <v>403</v>
      </c>
      <c r="V29" s="3" t="s">
        <v>404</v>
      </c>
      <c r="W29" s="3" t="s">
        <v>316</v>
      </c>
      <c r="X29" s="3" t="s">
        <v>47</v>
      </c>
      <c r="Y29" s="3" t="s">
        <v>82</v>
      </c>
      <c r="Z29" s="3" t="s">
        <v>49</v>
      </c>
      <c r="AA29" s="3" t="s">
        <v>67</v>
      </c>
      <c r="AB29" s="3" t="s">
        <v>51</v>
      </c>
    </row>
    <row r="30" spans="1:28" ht="15.6">
      <c r="A30" s="2">
        <f>DATE(2022,10,18)+TIME(9,56,54)</f>
        <v>44852.414513888885</v>
      </c>
      <c r="B30" s="3" t="s">
        <v>405</v>
      </c>
      <c r="C30" s="3" t="s">
        <v>406</v>
      </c>
      <c r="D30" s="3" t="s">
        <v>407</v>
      </c>
      <c r="E30" s="3" t="s">
        <v>396</v>
      </c>
      <c r="F30" s="3" t="s">
        <v>32</v>
      </c>
      <c r="G30" s="3" t="s">
        <v>185</v>
      </c>
      <c r="H30" s="4">
        <f>DATE(2022,11,7)</f>
        <v>44872</v>
      </c>
      <c r="I30" s="4">
        <f>DATE(2022,11,10)</f>
        <v>44875</v>
      </c>
      <c r="J30" s="3"/>
      <c r="K30" s="3" t="s">
        <v>408</v>
      </c>
      <c r="L30" s="3" t="s">
        <v>35</v>
      </c>
      <c r="M30" s="3" t="s">
        <v>409</v>
      </c>
      <c r="N30" s="3" t="s">
        <v>410</v>
      </c>
      <c r="O30" s="3" t="s">
        <v>411</v>
      </c>
      <c r="P30" s="5" t="s">
        <v>412</v>
      </c>
      <c r="Q30" s="3" t="s">
        <v>413</v>
      </c>
      <c r="R30" s="3" t="s">
        <v>413</v>
      </c>
      <c r="S30" s="3" t="s">
        <v>414</v>
      </c>
      <c r="T30" s="3" t="s">
        <v>174</v>
      </c>
      <c r="U30" s="3" t="s">
        <v>403</v>
      </c>
      <c r="V30" s="3" t="s">
        <v>415</v>
      </c>
      <c r="W30" s="3" t="s">
        <v>416</v>
      </c>
      <c r="X30" s="3" t="s">
        <v>47</v>
      </c>
      <c r="Y30" s="3" t="s">
        <v>48</v>
      </c>
      <c r="Z30" s="3" t="s">
        <v>83</v>
      </c>
      <c r="AA30" s="3" t="s">
        <v>67</v>
      </c>
      <c r="AB30" s="3" t="s">
        <v>51</v>
      </c>
    </row>
    <row r="31" spans="1:28" ht="15.6">
      <c r="A31" s="2">
        <f>DATE(2022,10,18)+TIME(9,57,35)</f>
        <v>44852.414988425924</v>
      </c>
      <c r="B31" s="3" t="s">
        <v>417</v>
      </c>
      <c r="C31" s="3" t="s">
        <v>418</v>
      </c>
      <c r="D31" s="3" t="s">
        <v>419</v>
      </c>
      <c r="E31" s="3" t="s">
        <v>279</v>
      </c>
      <c r="F31" s="3" t="s">
        <v>32</v>
      </c>
      <c r="G31" s="3" t="s">
        <v>185</v>
      </c>
      <c r="H31" s="4">
        <f>DATE(2022,11,7)</f>
        <v>44872</v>
      </c>
      <c r="I31" s="4">
        <f>DATE(2022,11,10)</f>
        <v>44875</v>
      </c>
      <c r="J31" s="3"/>
      <c r="K31" s="3" t="s">
        <v>420</v>
      </c>
      <c r="L31" s="3" t="s">
        <v>35</v>
      </c>
      <c r="M31" s="3" t="s">
        <v>421</v>
      </c>
      <c r="N31" s="3" t="s">
        <v>422</v>
      </c>
      <c r="O31" s="3" t="s">
        <v>423</v>
      </c>
      <c r="P31" s="5" t="s">
        <v>424</v>
      </c>
      <c r="Q31" s="3" t="s">
        <v>425</v>
      </c>
      <c r="R31" s="3" t="s">
        <v>425</v>
      </c>
      <c r="S31" s="3" t="s">
        <v>426</v>
      </c>
      <c r="T31" s="3" t="s">
        <v>286</v>
      </c>
      <c r="U31" s="3" t="s">
        <v>287</v>
      </c>
      <c r="V31" s="3" t="s">
        <v>427</v>
      </c>
      <c r="W31" s="3" t="s">
        <v>66</v>
      </c>
      <c r="X31" s="3" t="s">
        <v>47</v>
      </c>
      <c r="Y31" s="3" t="s">
        <v>48</v>
      </c>
      <c r="Z31" s="3" t="s">
        <v>83</v>
      </c>
      <c r="AA31" s="3" t="s">
        <v>67</v>
      </c>
      <c r="AB31" s="3" t="s">
        <v>51</v>
      </c>
    </row>
    <row r="32" spans="1:28" ht="15.6">
      <c r="A32" s="2">
        <f>DATE(2022,10,19)+TIME(18,36,21)</f>
        <v>44853.775243055556</v>
      </c>
      <c r="B32" s="3" t="s">
        <v>428</v>
      </c>
      <c r="C32" s="3" t="s">
        <v>429</v>
      </c>
      <c r="D32" s="3" t="s">
        <v>430</v>
      </c>
      <c r="E32" s="3" t="s">
        <v>431</v>
      </c>
      <c r="F32" s="3" t="s">
        <v>71</v>
      </c>
      <c r="G32" s="3" t="s">
        <v>185</v>
      </c>
      <c r="H32" s="4">
        <f>DATE(2022,11,6)</f>
        <v>44871</v>
      </c>
      <c r="I32" s="4">
        <f>DATE(2022,11,10)</f>
        <v>44875</v>
      </c>
      <c r="J32" s="3"/>
      <c r="K32" s="3" t="s">
        <v>432</v>
      </c>
      <c r="L32" s="3"/>
      <c r="M32" s="3" t="s">
        <v>433</v>
      </c>
      <c r="N32" s="3" t="s">
        <v>434</v>
      </c>
      <c r="O32" s="3"/>
      <c r="P32" s="5" t="s">
        <v>435</v>
      </c>
      <c r="Q32" s="3" t="s">
        <v>436</v>
      </c>
      <c r="R32" s="3" t="s">
        <v>436</v>
      </c>
      <c r="S32" s="3" t="s">
        <v>437</v>
      </c>
      <c r="T32" s="3" t="s">
        <v>438</v>
      </c>
      <c r="U32" s="3" t="s">
        <v>439</v>
      </c>
      <c r="V32" s="3" t="s">
        <v>440</v>
      </c>
      <c r="W32" s="3" t="s">
        <v>66</v>
      </c>
      <c r="X32" s="3" t="s">
        <v>47</v>
      </c>
      <c r="Y32" s="3" t="s">
        <v>82</v>
      </c>
      <c r="Z32" s="3" t="s">
        <v>49</v>
      </c>
      <c r="AA32" s="3" t="s">
        <v>67</v>
      </c>
      <c r="AB32" s="3" t="s">
        <v>51</v>
      </c>
    </row>
    <row r="33" spans="1:28" ht="15.6">
      <c r="A33" s="2">
        <f>DATE(2022,10,20)+TIME(14,17,22)</f>
        <v>44854.595393518517</v>
      </c>
      <c r="B33" s="3" t="s">
        <v>441</v>
      </c>
      <c r="C33" s="3" t="s">
        <v>442</v>
      </c>
      <c r="D33" s="3" t="s">
        <v>443</v>
      </c>
      <c r="E33" s="3" t="s">
        <v>279</v>
      </c>
      <c r="F33" s="3" t="s">
        <v>335</v>
      </c>
      <c r="G33" s="3" t="s">
        <v>185</v>
      </c>
      <c r="H33" s="4">
        <f>DATE(2022,11,7)</f>
        <v>44872</v>
      </c>
      <c r="I33" s="4">
        <f>DATE(2022,11,10)</f>
        <v>44875</v>
      </c>
      <c r="J33" s="3"/>
      <c r="K33" s="3" t="s">
        <v>444</v>
      </c>
      <c r="L33" s="3" t="s">
        <v>35</v>
      </c>
      <c r="M33" s="3" t="s">
        <v>445</v>
      </c>
      <c r="N33" s="3" t="s">
        <v>446</v>
      </c>
      <c r="O33" s="3" t="s">
        <v>447</v>
      </c>
      <c r="P33" s="5" t="s">
        <v>448</v>
      </c>
      <c r="Q33" s="3" t="s">
        <v>449</v>
      </c>
      <c r="R33" s="3" t="s">
        <v>450</v>
      </c>
      <c r="S33" s="3" t="s">
        <v>451</v>
      </c>
      <c r="T33" s="3" t="s">
        <v>286</v>
      </c>
      <c r="U33" s="3" t="s">
        <v>287</v>
      </c>
      <c r="V33" s="3" t="s">
        <v>452</v>
      </c>
      <c r="W33" s="3" t="s">
        <v>66</v>
      </c>
      <c r="X33" s="3" t="s">
        <v>317</v>
      </c>
      <c r="Y33" s="3" t="s">
        <v>82</v>
      </c>
      <c r="Z33" s="3" t="s">
        <v>49</v>
      </c>
      <c r="AA33" s="3" t="s">
        <v>50</v>
      </c>
      <c r="AB33" s="3" t="s">
        <v>51</v>
      </c>
    </row>
    <row r="34" spans="1:28" ht="15.6">
      <c r="A34" s="2">
        <f>DATE(2022,10,20)+TIME(12,4,52)</f>
        <v>44854.503379629627</v>
      </c>
      <c r="B34" s="3" t="s">
        <v>453</v>
      </c>
      <c r="C34" s="3" t="s">
        <v>454</v>
      </c>
      <c r="D34" s="3" t="s">
        <v>455</v>
      </c>
      <c r="E34" s="3" t="s">
        <v>70</v>
      </c>
      <c r="F34" s="3" t="s">
        <v>32</v>
      </c>
      <c r="G34" s="3" t="s">
        <v>185</v>
      </c>
      <c r="H34" s="4">
        <f>DATE(2022,11,7)</f>
        <v>44872</v>
      </c>
      <c r="I34" s="4">
        <f>DATE(2022,11,10)</f>
        <v>44875</v>
      </c>
      <c r="J34" s="3"/>
      <c r="K34" s="3" t="s">
        <v>456</v>
      </c>
      <c r="L34" s="3" t="s">
        <v>35</v>
      </c>
      <c r="M34" s="3" t="s">
        <v>457</v>
      </c>
      <c r="N34" s="3" t="s">
        <v>458</v>
      </c>
      <c r="O34" s="3" t="s">
        <v>220</v>
      </c>
      <c r="P34" s="5" t="s">
        <v>459</v>
      </c>
      <c r="Q34" s="3" t="s">
        <v>460</v>
      </c>
      <c r="R34" s="3" t="s">
        <v>461</v>
      </c>
      <c r="S34" s="3" t="s">
        <v>78</v>
      </c>
      <c r="T34" s="3" t="s">
        <v>79</v>
      </c>
      <c r="U34" s="3" t="s">
        <v>80</v>
      </c>
      <c r="V34" s="3" t="s">
        <v>462</v>
      </c>
      <c r="W34" s="3" t="s">
        <v>66</v>
      </c>
      <c r="X34" s="3" t="s">
        <v>47</v>
      </c>
      <c r="Y34" s="3" t="s">
        <v>48</v>
      </c>
      <c r="Z34" s="3" t="s">
        <v>49</v>
      </c>
      <c r="AA34" s="3" t="s">
        <v>138</v>
      </c>
      <c r="AB34" s="3" t="s">
        <v>51</v>
      </c>
    </row>
    <row r="35" spans="1:28">
      <c r="B35" t="s">
        <v>463</v>
      </c>
      <c r="C35" t="s">
        <v>464</v>
      </c>
      <c r="D35" t="s">
        <v>465</v>
      </c>
      <c r="G35" t="s">
        <v>185</v>
      </c>
    </row>
  </sheetData>
  <hyperlinks>
    <hyperlink ref="P13" r:id="rId1" xr:uid="{00000000-0004-0000-0000-000000000000}"/>
    <hyperlink ref="P2" r:id="rId2" xr:uid="{00000000-0004-0000-0000-000001000000}"/>
    <hyperlink ref="P14" r:id="rId3" xr:uid="{00000000-0004-0000-0000-000002000000}"/>
    <hyperlink ref="P15" r:id="rId4" xr:uid="{00000000-0004-0000-0000-000003000000}"/>
    <hyperlink ref="P16" r:id="rId5" xr:uid="{00000000-0004-0000-0000-000004000000}"/>
    <hyperlink ref="P17" r:id="rId6" xr:uid="{00000000-0004-0000-0000-000005000000}"/>
    <hyperlink ref="P18" r:id="rId7" xr:uid="{00000000-0004-0000-0000-000006000000}"/>
    <hyperlink ref="P19" r:id="rId8" xr:uid="{00000000-0004-0000-0000-000007000000}"/>
    <hyperlink ref="P20" r:id="rId9" xr:uid="{00000000-0004-0000-0000-000008000000}"/>
    <hyperlink ref="P21" r:id="rId10" xr:uid="{00000000-0004-0000-0000-000009000000}"/>
    <hyperlink ref="P22" r:id="rId11" xr:uid="{00000000-0004-0000-0000-00000A000000}"/>
    <hyperlink ref="P23" r:id="rId12" xr:uid="{00000000-0004-0000-0000-00000B000000}"/>
    <hyperlink ref="P24" r:id="rId13" xr:uid="{00000000-0004-0000-0000-00000C000000}"/>
    <hyperlink ref="P25" r:id="rId14" xr:uid="{00000000-0004-0000-0000-00000D000000}"/>
    <hyperlink ref="P26" r:id="rId15" xr:uid="{00000000-0004-0000-0000-00000E000000}"/>
    <hyperlink ref="P10" r:id="rId16" xr:uid="{00000000-0004-0000-0000-00000F000000}"/>
    <hyperlink ref="P3" r:id="rId17" xr:uid="{00000000-0004-0000-0000-000010000000}"/>
    <hyperlink ref="P4" r:id="rId18" xr:uid="{00000000-0004-0000-0000-000011000000}"/>
    <hyperlink ref="P5" r:id="rId19" xr:uid="{00000000-0004-0000-0000-000012000000}"/>
    <hyperlink ref="P6" r:id="rId20" xr:uid="{00000000-0004-0000-0000-000013000000}"/>
    <hyperlink ref="P11" r:id="rId21" xr:uid="{00000000-0004-0000-0000-000014000000}"/>
    <hyperlink ref="P7" r:id="rId22" xr:uid="{00000000-0004-0000-0000-000015000000}"/>
    <hyperlink ref="P8" r:id="rId23" xr:uid="{00000000-0004-0000-0000-000016000000}"/>
    <hyperlink ref="P27" r:id="rId24" xr:uid="{00000000-0004-0000-0000-000017000000}"/>
    <hyperlink ref="P28" r:id="rId25" xr:uid="{00000000-0004-0000-0000-000018000000}"/>
    <hyperlink ref="P29" r:id="rId26" xr:uid="{00000000-0004-0000-0000-000019000000}"/>
    <hyperlink ref="P30" r:id="rId27" xr:uid="{00000000-0004-0000-0000-00001A000000}"/>
    <hyperlink ref="P31" r:id="rId28" xr:uid="{00000000-0004-0000-0000-00001B000000}"/>
    <hyperlink ref="P32" r:id="rId29" xr:uid="{00000000-0004-0000-0000-00001C000000}"/>
    <hyperlink ref="P33" r:id="rId30" xr:uid="{00000000-0004-0000-0000-00001D000000}"/>
    <hyperlink ref="P9" r:id="rId31" xr:uid="{00000000-0004-0000-0000-00001E000000}"/>
    <hyperlink ref="P34" r:id="rId32" xr:uid="{00000000-0004-0000-0000-00001F000000}"/>
  </hyperlinks>
  <pageMargins left="0.75" right="0.75" top="1" bottom="1" header="0.5" footer="0.5"/>
  <pageSetup orientation="portrait"/>
  <headerFooter alignWithMargins="0"/>
  <tableParts count="1">
    <tablePart r:id="rId3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89416E36-A3BB-45A1-B357-65277BF2570A}"/>
</file>

<file path=customXml/itemProps2.xml><?xml version="1.0" encoding="utf-8"?>
<ds:datastoreItem xmlns:ds="http://schemas.openxmlformats.org/officeDocument/2006/customXml" ds:itemID="{4571F702-5730-4636-8D2F-987677D87D20}"/>
</file>

<file path=customXml/itemProps3.xml><?xml version="1.0" encoding="utf-8"?>
<ds:datastoreItem xmlns:ds="http://schemas.openxmlformats.org/officeDocument/2006/customXml" ds:itemID="{9B686FA0-417C-4467-BB60-330DAC21F0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Medina, Karla [NEA]</dc:creator>
  <cp:keywords/>
  <dc:description/>
  <cp:lastModifiedBy>Barton, Beth</cp:lastModifiedBy>
  <cp:revision/>
  <dcterms:created xsi:type="dcterms:W3CDTF">2022-10-24T19:28:49Z</dcterms:created>
  <dcterms:modified xsi:type="dcterms:W3CDTF">2025-09-10T00:17:20Z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