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F2F Teacher Unions and Social Justice\"/>
    </mc:Choice>
  </mc:AlternateContent>
  <bookViews>
    <workbookView xWindow="-110" yWindow="-110" windowWidth="22780" windowHeight="14660"/>
  </bookViews>
  <sheets>
    <sheet name="Registrants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2" l="1"/>
  <c r="H40" i="2"/>
  <c r="A40" i="2"/>
  <c r="I39" i="2"/>
  <c r="H39" i="2"/>
  <c r="A39" i="2"/>
  <c r="I38" i="2"/>
  <c r="H38" i="2"/>
  <c r="A38" i="2"/>
  <c r="I37" i="2"/>
  <c r="H37" i="2"/>
  <c r="A37" i="2"/>
  <c r="I36" i="2"/>
  <c r="H36" i="2"/>
  <c r="A36" i="2"/>
  <c r="I35" i="2"/>
  <c r="H35" i="2"/>
  <c r="A35" i="2"/>
  <c r="I14" i="2"/>
  <c r="H14" i="2"/>
  <c r="A14" i="2"/>
  <c r="I34" i="2"/>
  <c r="H34" i="2"/>
  <c r="A34" i="2"/>
  <c r="I33" i="2"/>
  <c r="H33" i="2"/>
  <c r="A33" i="2"/>
  <c r="I32" i="2"/>
  <c r="H32" i="2"/>
  <c r="A32" i="2"/>
  <c r="I31" i="2"/>
  <c r="H31" i="2"/>
  <c r="A31" i="2"/>
  <c r="I5" i="2"/>
  <c r="H5" i="2"/>
  <c r="A5" i="2"/>
  <c r="I13" i="2"/>
  <c r="H13" i="2"/>
  <c r="A13" i="2"/>
  <c r="I30" i="2"/>
  <c r="H30" i="2"/>
  <c r="A30" i="2"/>
  <c r="I29" i="2"/>
  <c r="H29" i="2"/>
  <c r="A29" i="2"/>
  <c r="I4" i="2"/>
  <c r="H4" i="2"/>
  <c r="A4" i="2"/>
  <c r="I28" i="2"/>
  <c r="H28" i="2"/>
  <c r="A28" i="2"/>
  <c r="I27" i="2"/>
  <c r="H27" i="2"/>
  <c r="A27" i="2"/>
  <c r="I26" i="2"/>
  <c r="H26" i="2"/>
  <c r="A26" i="2"/>
  <c r="I25" i="2"/>
  <c r="H25" i="2"/>
  <c r="A25" i="2"/>
  <c r="I24" i="2"/>
  <c r="H24" i="2"/>
  <c r="A24" i="2"/>
  <c r="I23" i="2"/>
  <c r="H23" i="2"/>
  <c r="A23" i="2"/>
  <c r="I3" i="2"/>
  <c r="H3" i="2"/>
  <c r="A3" i="2"/>
  <c r="L22" i="2"/>
  <c r="K22" i="2"/>
  <c r="A22" i="2"/>
  <c r="I21" i="2"/>
  <c r="H21" i="2"/>
  <c r="A21" i="2"/>
  <c r="I20" i="2"/>
  <c r="H20" i="2"/>
  <c r="A20" i="2"/>
  <c r="I19" i="2"/>
  <c r="H19" i="2"/>
  <c r="A19" i="2"/>
  <c r="I18" i="2"/>
  <c r="H18" i="2"/>
  <c r="A18" i="2"/>
  <c r="I2" i="2"/>
  <c r="H2" i="2"/>
  <c r="A2" i="2"/>
  <c r="I17" i="2"/>
  <c r="H17" i="2"/>
  <c r="A17" i="2"/>
  <c r="I16" i="2"/>
  <c r="H16" i="2"/>
  <c r="A16" i="2"/>
  <c r="I15" i="2"/>
  <c r="H15" i="2"/>
  <c r="A15" i="2"/>
</calcChain>
</file>

<file path=xl/sharedStrings.xml><?xml version="1.0" encoding="utf-8"?>
<sst xmlns="http://schemas.openxmlformats.org/spreadsheetml/2006/main" count="919" uniqueCount="528">
  <si>
    <t>Sean</t>
  </si>
  <si>
    <t>Armil</t>
  </si>
  <si>
    <t>Florida Education Association</t>
  </si>
  <si>
    <t>He/Him/His</t>
  </si>
  <si>
    <t>Participant</t>
  </si>
  <si>
    <t>7275991672</t>
  </si>
  <si>
    <t>N/A</t>
  </si>
  <si>
    <t>stephen armil</t>
  </si>
  <si>
    <t>747-215-4124</t>
  </si>
  <si>
    <t>Armil, Sean</t>
  </si>
  <si>
    <t>2334 stag run blvd</t>
  </si>
  <si>
    <t>clearwater</t>
  </si>
  <si>
    <t>Florida</t>
  </si>
  <si>
    <t>FL</t>
  </si>
  <si>
    <t>33765</t>
  </si>
  <si>
    <t>White</t>
  </si>
  <si>
    <t>Prefer not to say/ Identify</t>
  </si>
  <si>
    <t>Male</t>
  </si>
  <si>
    <t>36-45</t>
  </si>
  <si>
    <t>Mid career (6-10 years)</t>
  </si>
  <si>
    <t>Accepted</t>
  </si>
  <si>
    <t>Jamie</t>
  </si>
  <si>
    <t>Beck</t>
  </si>
  <si>
    <t>jamie.beck@floridaea.org</t>
  </si>
  <si>
    <t>She/Her/Hers</t>
  </si>
  <si>
    <t>Gluten intolerance</t>
  </si>
  <si>
    <t>904-826-6847</t>
  </si>
  <si>
    <t>Georgette Glaze</t>
  </si>
  <si>
    <t>904-616-7583</t>
  </si>
  <si>
    <t>Beck, Jamie</t>
  </si>
  <si>
    <t>220 Star Shell Drive</t>
  </si>
  <si>
    <t>Apollo Beach</t>
  </si>
  <si>
    <t>33572</t>
  </si>
  <si>
    <t>Lesbian</t>
  </si>
  <si>
    <t>Female</t>
  </si>
  <si>
    <t>46-60</t>
  </si>
  <si>
    <t>Veteran (11+ years)</t>
  </si>
  <si>
    <t>Marybeth</t>
  </si>
  <si>
    <t>Beichert</t>
  </si>
  <si>
    <t>mbeichert@njea.org</t>
  </si>
  <si>
    <t>New Jersey Education Association</t>
  </si>
  <si>
    <t>7323001127</t>
  </si>
  <si>
    <t>John Beichert</t>
  </si>
  <si>
    <t>732-300-2223</t>
  </si>
  <si>
    <t>Beichert, Marybeth</t>
  </si>
  <si>
    <t>7 Hickory Hill Road</t>
  </si>
  <si>
    <t>Jackson</t>
  </si>
  <si>
    <t>New Jersey</t>
  </si>
  <si>
    <t>NJ</t>
  </si>
  <si>
    <t>08527</t>
  </si>
  <si>
    <t>Heterosexual/Straight</t>
  </si>
  <si>
    <t>Katie</t>
  </si>
  <si>
    <t>Bishop</t>
  </si>
  <si>
    <t>kbishop@washingtonea.org</t>
  </si>
  <si>
    <t>Washington Education Association</t>
  </si>
  <si>
    <t>Facilitators</t>
  </si>
  <si>
    <t>4254576934</t>
  </si>
  <si>
    <t>Brian Bishop</t>
  </si>
  <si>
    <t>585-766-2515</t>
  </si>
  <si>
    <t>Sammamish Uniserv Council</t>
  </si>
  <si>
    <t>Bishop, Katie</t>
  </si>
  <si>
    <t>400 Mine Hill Rd SW_x000D_
Unit A</t>
  </si>
  <si>
    <t>400 Mine Hill Rd SW</t>
  </si>
  <si>
    <t>ISSAQUAH</t>
  </si>
  <si>
    <t>Washington</t>
  </si>
  <si>
    <t>WA</t>
  </si>
  <si>
    <t>98027</t>
  </si>
  <si>
    <t>26-35</t>
  </si>
  <si>
    <t>Bryan</t>
  </si>
  <si>
    <t>Bouton</t>
  </si>
  <si>
    <t>bryan.bouton@floridaea.org</t>
  </si>
  <si>
    <t>19412680230</t>
  </si>
  <si>
    <t>Debra Bouton</t>
  </si>
  <si>
    <t>941-276-3829</t>
  </si>
  <si>
    <t>Bouton, Bryan</t>
  </si>
  <si>
    <t>33909</t>
  </si>
  <si>
    <t>Cape Coral</t>
  </si>
  <si>
    <t>61+</t>
  </si>
  <si>
    <t>Early career educator (0-5 years)</t>
  </si>
  <si>
    <t>Rachel</t>
  </si>
  <si>
    <t>Brown</t>
  </si>
  <si>
    <t>rbrown@coloradoea.org</t>
  </si>
  <si>
    <t>Colorado Education Association</t>
  </si>
  <si>
    <t>405-820-3760</t>
  </si>
  <si>
    <t>Stephen Brown</t>
  </si>
  <si>
    <t>Brown, Rachel</t>
  </si>
  <si>
    <t>9100 E Florida Ave._x000D_
Apt. 12-108</t>
  </si>
  <si>
    <t>9100 E Florida Ave.</t>
  </si>
  <si>
    <t>Denver</t>
  </si>
  <si>
    <t>Colorado</t>
  </si>
  <si>
    <t>CO</t>
  </si>
  <si>
    <t>80247</t>
  </si>
  <si>
    <t>Wendy</t>
  </si>
  <si>
    <t>Cannon</t>
  </si>
  <si>
    <t>wendy.cannon@dsea.org</t>
  </si>
  <si>
    <t>Delaware State Education Association</t>
  </si>
  <si>
    <t>3025381261</t>
  </si>
  <si>
    <t>Aaron Stone</t>
  </si>
  <si>
    <t>302-258-5947</t>
  </si>
  <si>
    <t>DSEA</t>
  </si>
  <si>
    <t>Cannon, Wendy</t>
  </si>
  <si>
    <t>255 Bay Ave</t>
  </si>
  <si>
    <t>Milford</t>
  </si>
  <si>
    <t>Delaware</t>
  </si>
  <si>
    <t>DE</t>
  </si>
  <si>
    <t>19963</t>
  </si>
  <si>
    <t>Alexandra</t>
  </si>
  <si>
    <t>Castillo-Kesper</t>
  </si>
  <si>
    <t>alexandra.castillo-kesper@nysut.org</t>
  </si>
  <si>
    <t>New York State United Teachers</t>
  </si>
  <si>
    <t>12134403324</t>
  </si>
  <si>
    <t>Matt Fertel</t>
  </si>
  <si>
    <t>213-304-0644</t>
  </si>
  <si>
    <t>Castillo-Kesper, Alexandra</t>
  </si>
  <si>
    <t>6727 Ingram St</t>
  </si>
  <si>
    <t>Forest Hills</t>
  </si>
  <si>
    <t>New York</t>
  </si>
  <si>
    <t>NY</t>
  </si>
  <si>
    <t>11375</t>
  </si>
  <si>
    <t>Latin(o/a/x), Hispanic, and Chican(o/a/x)</t>
  </si>
  <si>
    <t>Kaneale</t>
  </si>
  <si>
    <t>Cornell</t>
  </si>
  <si>
    <t>kcornell@thescea.org</t>
  </si>
  <si>
    <t>The South Carolina Education Association</t>
  </si>
  <si>
    <t>Yes</t>
  </si>
  <si>
    <t>17406247800</t>
  </si>
  <si>
    <t>Kaneale R Cornell</t>
  </si>
  <si>
    <t>740-624-7800</t>
  </si>
  <si>
    <t>Cornell, Kaneale</t>
  </si>
  <si>
    <t>Melissa</t>
  </si>
  <si>
    <t>Dan</t>
  </si>
  <si>
    <t>melissa.dan@floridaea.org</t>
  </si>
  <si>
    <t>National Education Association</t>
  </si>
  <si>
    <t>5617135136</t>
  </si>
  <si>
    <t>JENEFIR DAN</t>
  </si>
  <si>
    <t>561-370-8333</t>
  </si>
  <si>
    <t>Palm Beach County Classroom Teachers Association</t>
  </si>
  <si>
    <t>Dan, Melissa</t>
  </si>
  <si>
    <t>1202 Avondale Lane</t>
  </si>
  <si>
    <t>West Palm Beach</t>
  </si>
  <si>
    <t>33409</t>
  </si>
  <si>
    <t>Asian</t>
  </si>
  <si>
    <t>Julianna</t>
  </si>
  <si>
    <t>Davis</t>
  </si>
  <si>
    <t>jdavis@ista-in.org</t>
  </si>
  <si>
    <t>Indiana State Teachers Association</t>
  </si>
  <si>
    <t>HypothyroidAnxiety</t>
  </si>
  <si>
    <t>18122199661</t>
  </si>
  <si>
    <t>Logan Davis</t>
  </si>
  <si>
    <t>812-679-9937</t>
  </si>
  <si>
    <t>Davis, Julianna</t>
  </si>
  <si>
    <t>16729 Aulton Drive</t>
  </si>
  <si>
    <t>Noblesville</t>
  </si>
  <si>
    <t>Indiana</t>
  </si>
  <si>
    <t>IN</t>
  </si>
  <si>
    <t>46060</t>
  </si>
  <si>
    <t>Thomas</t>
  </si>
  <si>
    <t>Drumm</t>
  </si>
  <si>
    <t>thomas.drumm@nysut.org</t>
  </si>
  <si>
    <t>16072442917</t>
  </si>
  <si>
    <t>Thomas B Drumm</t>
  </si>
  <si>
    <t>315-236-6197</t>
  </si>
  <si>
    <t>Drumm, Thomas</t>
  </si>
  <si>
    <t>4983 Brittonfield Parkway</t>
  </si>
  <si>
    <t>East Syracuse</t>
  </si>
  <si>
    <t>13057</t>
  </si>
  <si>
    <t>Karla</t>
  </si>
  <si>
    <t>Duff</t>
  </si>
  <si>
    <t>karla.duff@isea.org</t>
  </si>
  <si>
    <t>Iowa State Education Association</t>
  </si>
  <si>
    <t>gluten freedairy free</t>
  </si>
  <si>
    <t>5638809165</t>
  </si>
  <si>
    <t>Pete Duff</t>
  </si>
  <si>
    <t>563-880-0162</t>
  </si>
  <si>
    <t>Duff, Karla</t>
  </si>
  <si>
    <t>400 Washington Street, PO Box 5</t>
  </si>
  <si>
    <t>Volga</t>
  </si>
  <si>
    <t>Iowa</t>
  </si>
  <si>
    <t>IA</t>
  </si>
  <si>
    <t>52077</t>
  </si>
  <si>
    <t>Kathy</t>
  </si>
  <si>
    <t>Dulis</t>
  </si>
  <si>
    <t>kathy.dulis@dsea.org</t>
  </si>
  <si>
    <t>302-535-0841</t>
  </si>
  <si>
    <t>Carolyn Smith</t>
  </si>
  <si>
    <t>410-896-4285</t>
  </si>
  <si>
    <t>Dulis, Kathy</t>
  </si>
  <si>
    <t>30181 Stockley Road</t>
  </si>
  <si>
    <t>Milton</t>
  </si>
  <si>
    <t>19968</t>
  </si>
  <si>
    <t>Jesse</t>
  </si>
  <si>
    <t>Dykhuis</t>
  </si>
  <si>
    <t>jesse.dykhuis@edmn.org</t>
  </si>
  <si>
    <t>Education Minnesota</t>
  </si>
  <si>
    <t>6124810830</t>
  </si>
  <si>
    <t>Almond Longley</t>
  </si>
  <si>
    <t>218-259-0301</t>
  </si>
  <si>
    <t>Dykhuis, Jesse</t>
  </si>
  <si>
    <t>1818 W 4th St</t>
  </si>
  <si>
    <t>Duluth</t>
  </si>
  <si>
    <t>Minnesota</t>
  </si>
  <si>
    <t>MN</t>
  </si>
  <si>
    <t>55806</t>
  </si>
  <si>
    <t>Bisexual</t>
  </si>
  <si>
    <t>Eric</t>
  </si>
  <si>
    <t>E Jones</t>
  </si>
  <si>
    <t>ejones@njea.org</t>
  </si>
  <si>
    <t>6464040998</t>
  </si>
  <si>
    <t>Erica Brunson</t>
  </si>
  <si>
    <t>347-281-2892</t>
  </si>
  <si>
    <t>Plainfield EA</t>
  </si>
  <si>
    <t>E Jones, Eric</t>
  </si>
  <si>
    <t>231 W. 145th Street_x000D_
Apt. 5C</t>
  </si>
  <si>
    <t>231 W. 145th Street</t>
  </si>
  <si>
    <t>10039</t>
  </si>
  <si>
    <t>African American/Black</t>
  </si>
  <si>
    <t>Gay</t>
  </si>
  <si>
    <t>Jennifer</t>
  </si>
  <si>
    <t>Gardner</t>
  </si>
  <si>
    <t>jgardner@wyoea.org</t>
  </si>
  <si>
    <t>Wyoming Education Association</t>
  </si>
  <si>
    <t>13072742104</t>
  </si>
  <si>
    <t>Joe Gardner</t>
  </si>
  <si>
    <t>916-768-4843</t>
  </si>
  <si>
    <t>Gardner, Jennifer</t>
  </si>
  <si>
    <t>322 Lane 13</t>
  </si>
  <si>
    <t>Powell</t>
  </si>
  <si>
    <t>Wyoming</t>
  </si>
  <si>
    <t>WY</t>
  </si>
  <si>
    <t>82435-8301</t>
  </si>
  <si>
    <t>Prefer not to say</t>
  </si>
  <si>
    <t>Non-binary/Gender Non-Conforming</t>
  </si>
  <si>
    <t>Misty</t>
  </si>
  <si>
    <t>Hart</t>
  </si>
  <si>
    <t>mhart@coloradoea.org</t>
  </si>
  <si>
    <t>720-305-3147</t>
  </si>
  <si>
    <t>Marc Lester</t>
  </si>
  <si>
    <t>303-587-5691</t>
  </si>
  <si>
    <t>Hart, Misty</t>
  </si>
  <si>
    <t>P.O. Box 101840</t>
  </si>
  <si>
    <t>80250</t>
  </si>
  <si>
    <t>Mark</t>
  </si>
  <si>
    <t>Hoffman</t>
  </si>
  <si>
    <t>MHoffman@mea.org</t>
  </si>
  <si>
    <t>Michigan Education Association</t>
  </si>
  <si>
    <t>7346242066</t>
  </si>
  <si>
    <t>Charisse Hoffman</t>
  </si>
  <si>
    <t>734-626-0333</t>
  </si>
  <si>
    <t>Trenton Education Association TEA/MEA/NEA</t>
  </si>
  <si>
    <t>Hoffman, Mark</t>
  </si>
  <si>
    <t>3252 Grange</t>
  </si>
  <si>
    <t>Trenton</t>
  </si>
  <si>
    <t>Michigan</t>
  </si>
  <si>
    <t>MI</t>
  </si>
  <si>
    <t>48183</t>
  </si>
  <si>
    <t>Ellen</t>
  </si>
  <si>
    <t>Holmes</t>
  </si>
  <si>
    <t>Eholmes@nea.org</t>
  </si>
  <si>
    <t>NEA Headquarters Staff</t>
  </si>
  <si>
    <t>2076605589</t>
  </si>
  <si>
    <t>Kelly Holmes</t>
  </si>
  <si>
    <t>207-660-5590</t>
  </si>
  <si>
    <t>Holmes, Ellen</t>
  </si>
  <si>
    <t>3 Canaan Rd_x000D_
2875 North Palermo Road</t>
  </si>
  <si>
    <t>3 Canaan Rd</t>
  </si>
  <si>
    <t>Pittsfield</t>
  </si>
  <si>
    <t>Maine</t>
  </si>
  <si>
    <t>ME</t>
  </si>
  <si>
    <t>04967</t>
  </si>
  <si>
    <t>Other</t>
  </si>
  <si>
    <t>Zachary</t>
  </si>
  <si>
    <t>Johnson</t>
  </si>
  <si>
    <t>zjohnson@coloradoea.org</t>
  </si>
  <si>
    <t>9708881646</t>
  </si>
  <si>
    <t>Berkeley Brown</t>
  </si>
  <si>
    <t>904-415-9819</t>
  </si>
  <si>
    <t>Northern Colorado UniServ Unit</t>
  </si>
  <si>
    <t>Johnson, Zachary</t>
  </si>
  <si>
    <t>7668 Ellen Ln.</t>
  </si>
  <si>
    <t>80221</t>
  </si>
  <si>
    <t>Kristin</t>
  </si>
  <si>
    <t>Lytie</t>
  </si>
  <si>
    <t>lytiek@weac.org</t>
  </si>
  <si>
    <t>Wisconsin Education Assn Council</t>
  </si>
  <si>
    <t>19203603530</t>
  </si>
  <si>
    <t>Mary VanLanen</t>
  </si>
  <si>
    <t>920-680-3930</t>
  </si>
  <si>
    <t>Region 3</t>
  </si>
  <si>
    <t>Lytie, Kristin</t>
  </si>
  <si>
    <t>221 Beaupre St.</t>
  </si>
  <si>
    <t>Green Bay</t>
  </si>
  <si>
    <t>Wisconsin</t>
  </si>
  <si>
    <t>WI</t>
  </si>
  <si>
    <t>54303</t>
  </si>
  <si>
    <t>Jim</t>
  </si>
  <si>
    <t>MacFawn</t>
  </si>
  <si>
    <t>james.macfawn@nysut.org</t>
  </si>
  <si>
    <t>15185065622</t>
  </si>
  <si>
    <t>Thea MacFawn</t>
  </si>
  <si>
    <t>518-810-5386</t>
  </si>
  <si>
    <t>MacFawn, Jim</t>
  </si>
  <si>
    <t>69 SOUTH MANNING BLVD</t>
  </si>
  <si>
    <t>ALBANY</t>
  </si>
  <si>
    <t>12203</t>
  </si>
  <si>
    <t>Kate</t>
  </si>
  <si>
    <t>Martin</t>
  </si>
  <si>
    <t>kmartin@coloradoea.org</t>
  </si>
  <si>
    <t>17206263255</t>
  </si>
  <si>
    <t>Edward Martin</t>
  </si>
  <si>
    <t>303-875-4450</t>
  </si>
  <si>
    <t>Martin, Kate</t>
  </si>
  <si>
    <t>2506 W. Argyle Pl.</t>
  </si>
  <si>
    <t>80211</t>
  </si>
  <si>
    <t>Micah</t>
  </si>
  <si>
    <t>McCutchan</t>
  </si>
  <si>
    <t>micah.mccutchan@isea.org</t>
  </si>
  <si>
    <t>Vegetarian</t>
  </si>
  <si>
    <t>6412780499</t>
  </si>
  <si>
    <t>Melisa Crook</t>
  </si>
  <si>
    <t>641-202-4098</t>
  </si>
  <si>
    <t>McCutchan, Micah</t>
  </si>
  <si>
    <t>777 Third St</t>
  </si>
  <si>
    <t>Des Moines</t>
  </si>
  <si>
    <t>50309</t>
  </si>
  <si>
    <t>18-25</t>
  </si>
  <si>
    <t>Medina</t>
  </si>
  <si>
    <t>kmedina@nea.org</t>
  </si>
  <si>
    <t>2028227923</t>
  </si>
  <si>
    <t>Karla Medina</t>
  </si>
  <si>
    <t>202-822-7923</t>
  </si>
  <si>
    <t>NEA</t>
  </si>
  <si>
    <t>Medina, Karla</t>
  </si>
  <si>
    <t>1201 16th St NW</t>
  </si>
  <si>
    <t>District of Columbia</t>
  </si>
  <si>
    <t>DC</t>
  </si>
  <si>
    <t>20036</t>
  </si>
  <si>
    <t>Jason</t>
  </si>
  <si>
    <t>Roe</t>
  </si>
  <si>
    <t>Jroe@mceanea.org</t>
  </si>
  <si>
    <t>Maryland State Education Assn</t>
  </si>
  <si>
    <t>443-254-8943</t>
  </si>
  <si>
    <t>Rhett roe</t>
  </si>
  <si>
    <t>301-249-3922</t>
  </si>
  <si>
    <t>MCEA</t>
  </si>
  <si>
    <t>Roe, Jason</t>
  </si>
  <si>
    <t>46 lakeside drive</t>
  </si>
  <si>
    <t>Greenbelt</t>
  </si>
  <si>
    <t>Maryland</t>
  </si>
  <si>
    <t>MD</t>
  </si>
  <si>
    <t>20770</t>
  </si>
  <si>
    <t>Liz</t>
  </si>
  <si>
    <t>Smith-Rossiter</t>
  </si>
  <si>
    <t>elizabeth.smith-rossiter@nysut.org</t>
  </si>
  <si>
    <t>17165107256</t>
  </si>
  <si>
    <t>tom rossiter</t>
  </si>
  <si>
    <t>585-739-8365</t>
  </si>
  <si>
    <t>Smith-Rossiter, Liz</t>
  </si>
  <si>
    <t>94 BIG TREE ST</t>
  </si>
  <si>
    <t>livonia</t>
  </si>
  <si>
    <t>14487</t>
  </si>
  <si>
    <t>SUSAN</t>
  </si>
  <si>
    <t>SPAULDING</t>
  </si>
  <si>
    <t>SUSAN.SPAULDING@FLORIDAEA.ORG</t>
  </si>
  <si>
    <t>NO FISH</t>
  </si>
  <si>
    <t>7272097994</t>
  </si>
  <si>
    <t>JEFF SPAULDING</t>
  </si>
  <si>
    <t>513-378-6362</t>
  </si>
  <si>
    <t>SPAULDING, SUSAN</t>
  </si>
  <si>
    <t>340 TRALEE STREET</t>
  </si>
  <si>
    <t>LARGO</t>
  </si>
  <si>
    <t>33770</t>
  </si>
  <si>
    <t>John</t>
  </si>
  <si>
    <t>Staab</t>
  </si>
  <si>
    <t>jstaab@njea.org</t>
  </si>
  <si>
    <t>Prefer not to say/Identify</t>
  </si>
  <si>
    <t>6094175469</t>
  </si>
  <si>
    <t>Colette Staab</t>
  </si>
  <si>
    <t>609-320-3756</t>
  </si>
  <si>
    <t>Staab, John</t>
  </si>
  <si>
    <t>21 Steeplechase Drive</t>
  </si>
  <si>
    <t>Turnersville</t>
  </si>
  <si>
    <t>08012</t>
  </si>
  <si>
    <t>Dolores</t>
  </si>
  <si>
    <t>Tufaro</t>
  </si>
  <si>
    <t>Dtufaro@mea.org</t>
  </si>
  <si>
    <t>2692350409</t>
  </si>
  <si>
    <t>Richard Weaver</t>
  </si>
  <si>
    <t>269-355-3206</t>
  </si>
  <si>
    <t>Tufaro, Dolores</t>
  </si>
  <si>
    <t>2093 Forrest Drive</t>
  </si>
  <si>
    <t>Allegan</t>
  </si>
  <si>
    <t>49010</t>
  </si>
  <si>
    <t>Andrew</t>
  </si>
  <si>
    <t>Williams</t>
  </si>
  <si>
    <t>andrew.williams@isea.org</t>
  </si>
  <si>
    <t>5152107369</t>
  </si>
  <si>
    <t>Amy Williams</t>
  </si>
  <si>
    <t>816-786-5706</t>
  </si>
  <si>
    <t>Williams, Andrew</t>
  </si>
  <si>
    <t>9737 Red Sunset Ct._x000D_
.</t>
  </si>
  <si>
    <t>9737 Red Sunset Ct.</t>
  </si>
  <si>
    <t>West Des Moines</t>
  </si>
  <si>
    <t>50266</t>
  </si>
  <si>
    <t>Last Registration Date (GMT-05:00) Eastern [US &amp; Canada]</t>
  </si>
  <si>
    <t>First Name</t>
  </si>
  <si>
    <t>Last Name</t>
  </si>
  <si>
    <t>Email Address</t>
  </si>
  <si>
    <t>NEA Affiliate</t>
  </si>
  <si>
    <t>Please select your pronoun</t>
  </si>
  <si>
    <t>Registration Type</t>
  </si>
  <si>
    <t>Check-In Date 2</t>
  </si>
  <si>
    <t>Check-Out Date</t>
  </si>
  <si>
    <t>Do you need a hotel room? </t>
  </si>
  <si>
    <t>Check-In Date</t>
  </si>
  <si>
    <t>Check-Out Date 2</t>
  </si>
  <si>
    <t>Hotel Comments:</t>
  </si>
  <si>
    <t xml:space="preserve">Dietary Restrictions/Allergies </t>
  </si>
  <si>
    <t>Mobile Phone Number</t>
  </si>
  <si>
    <t>Pursuant to the Americans with Disabilities Act, do you require specific aids or services?</t>
  </si>
  <si>
    <t>Emergency Contact Name</t>
  </si>
  <si>
    <t>Emergency Contact Cell Phone</t>
  </si>
  <si>
    <t>Local Association (Not Listed)</t>
  </si>
  <si>
    <t>Full Name</t>
  </si>
  <si>
    <t>Home Address</t>
  </si>
  <si>
    <t>Home Address 1</t>
  </si>
  <si>
    <t>Home City</t>
  </si>
  <si>
    <t>Home State/Prov.</t>
  </si>
  <si>
    <t>Home State/Prov. Code</t>
  </si>
  <si>
    <t>Home ZIP/Postal Code</t>
  </si>
  <si>
    <t>What is your Race/Ethnicity?</t>
  </si>
  <si>
    <t>What is your sexual orientation?</t>
  </si>
  <si>
    <t>Please select your gender identity</t>
  </si>
  <si>
    <t>What is your age range?</t>
  </si>
  <si>
    <t>What is your career experience?</t>
  </si>
  <si>
    <t>Invitee Status</t>
  </si>
  <si>
    <t>sean.armil@floridaea.org</t>
  </si>
  <si>
    <t>Adam</t>
  </si>
  <si>
    <t>Patten</t>
  </si>
  <si>
    <t>apatten@massteacher.org</t>
  </si>
  <si>
    <t>Massachusetts Teachers Association</t>
  </si>
  <si>
    <t>Albert</t>
  </si>
  <si>
    <t>Jones</t>
  </si>
  <si>
    <t>ajones@thescea.org</t>
  </si>
  <si>
    <t>Staiano</t>
  </si>
  <si>
    <t>astaiano@cta.org</t>
  </si>
  <si>
    <t>California Teachers Association</t>
  </si>
  <si>
    <t>Angela</t>
  </si>
  <si>
    <t>Harkless</t>
  </si>
  <si>
    <t>angela.harkless@ieanea.org</t>
  </si>
  <si>
    <t>Illinois Education Association-NEA</t>
  </si>
  <si>
    <t>Anna</t>
  </si>
  <si>
    <t>Dougherty</t>
  </si>
  <si>
    <t>anna.dougherty@edmn.org</t>
  </si>
  <si>
    <t>Anthony</t>
  </si>
  <si>
    <t>Parolisi</t>
  </si>
  <si>
    <t>aparolisi@massteacher.org</t>
  </si>
  <si>
    <t>carlos</t>
  </si>
  <si>
    <t>avila</t>
  </si>
  <si>
    <t>cavila@massteacher.org</t>
  </si>
  <si>
    <t>Chumi</t>
  </si>
  <si>
    <t>Diamond</t>
  </si>
  <si>
    <t>Chumi.diamond@nysut.org</t>
  </si>
  <si>
    <t>Elizabeth</t>
  </si>
  <si>
    <t>Premo</t>
  </si>
  <si>
    <t>epremo@washingtonea.org</t>
  </si>
  <si>
    <t>Ilissa</t>
  </si>
  <si>
    <t>Morrow</t>
  </si>
  <si>
    <t>ilissa.morrow@edmn.org</t>
  </si>
  <si>
    <t>Jean</t>
  </si>
  <si>
    <t>Venette</t>
  </si>
  <si>
    <t>jean_venette@yahoo.com</t>
  </si>
  <si>
    <t>Jessica</t>
  </si>
  <si>
    <t>Minguez</t>
  </si>
  <si>
    <t>jessica.minguez@neaalaska.org</t>
  </si>
  <si>
    <t>NEA-Alaska</t>
  </si>
  <si>
    <t>Kristi</t>
  </si>
  <si>
    <t>Critchlow</t>
  </si>
  <si>
    <t>kristi.critchlow@myuea.org</t>
  </si>
  <si>
    <t>Utah Education Association</t>
  </si>
  <si>
    <t>LaKeitha</t>
  </si>
  <si>
    <t>Benson-Bryant</t>
  </si>
  <si>
    <t>lakeithab@alaedu.org</t>
  </si>
  <si>
    <t>Alabama Education Association</t>
  </si>
  <si>
    <t>LaRita</t>
  </si>
  <si>
    <t>Mitchell</t>
  </si>
  <si>
    <t>lmitchell@tnea.org</t>
  </si>
  <si>
    <t>Tennessee Education Association</t>
  </si>
  <si>
    <t>Linda</t>
  </si>
  <si>
    <t>Torres</t>
  </si>
  <si>
    <t>ltorres@psea.org</t>
  </si>
  <si>
    <t>Pennsylvania State Education Assn</t>
  </si>
  <si>
    <t>Lindsey</t>
  </si>
  <si>
    <t>Tatnall</t>
  </si>
  <si>
    <t>LTatnall@cta.org</t>
  </si>
  <si>
    <t>Matthew</t>
  </si>
  <si>
    <t>Fargen</t>
  </si>
  <si>
    <t>mfargen@psea.org</t>
  </si>
  <si>
    <t>Meighan</t>
  </si>
  <si>
    <t>mdavis@nea.org</t>
  </si>
  <si>
    <t>Michael</t>
  </si>
  <si>
    <t>Hickey</t>
  </si>
  <si>
    <t>mhickey@cta.org</t>
  </si>
  <si>
    <t>Mike</t>
  </si>
  <si>
    <t>Spahr</t>
  </si>
  <si>
    <t>mspahr4@gmail.com</t>
  </si>
  <si>
    <t>Nani</t>
  </si>
  <si>
    <t>Lium</t>
  </si>
  <si>
    <t>nlium@washingtonea.org</t>
  </si>
  <si>
    <t>Nanilium@gmail.com</t>
  </si>
  <si>
    <t>Naomi</t>
  </si>
  <si>
    <t>Chisolm</t>
  </si>
  <si>
    <t>naomi.chisolm@ncae.org</t>
  </si>
  <si>
    <t>North Carolina Association of Educators</t>
  </si>
  <si>
    <t>Peter</t>
  </si>
  <si>
    <t>Morris</t>
  </si>
  <si>
    <t>pmorris@coloradoea.org</t>
  </si>
  <si>
    <t>Shelly</t>
  </si>
  <si>
    <t>Clements</t>
  </si>
  <si>
    <t>Shelly.Clements@nysut.org</t>
  </si>
  <si>
    <t>Stacy</t>
  </si>
  <si>
    <t>Rodrigues</t>
  </si>
  <si>
    <t>srodrigues@massteacher.org</t>
  </si>
  <si>
    <t>Ted</t>
  </si>
  <si>
    <t>Tympanick</t>
  </si>
  <si>
    <t>ttympanick@njea.org</t>
  </si>
  <si>
    <t>Tina</t>
  </si>
  <si>
    <t>Dove</t>
  </si>
  <si>
    <t>tdove@mseanea.org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</si>
</sst>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0"/>
      <color theme="1"/>
      <name val="Arial"/>
      <family val="2"/>
    </font>
    <font>
      <b/>
      <sz val="13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0" xfId="0" applyAlignment="1"/>
    <xf numFmtId="22" fontId="3" fillId="0" borderId="0" xfId="0" applyNumberFormat="1" applyFont="1" applyAlignment="1"/>
    <xf numFmtId="49" fontId="3" fillId="0" borderId="0" xfId="0" applyNumberFormat="1" applyFont="1" applyAlignment="1"/>
    <xf numFmtId="14" fontId="3" fillId="0" borderId="0" xfId="0" applyNumberFormat="1" applyFont="1" applyAlignment="1"/>
    <xf numFmtId="49" fontId="2" fillId="0" borderId="0" xfId="0" applyNumberFormat="1" applyFont="1" applyAlignment="1"/>
    <xf numFmtId="22" fontId="3" fillId="2" borderId="0" xfId="0" applyNumberFormat="1" applyFont="1" applyFill="1" applyAlignment="1"/>
    <xf numFmtId="49" fontId="3" fillId="2" borderId="0" xfId="0" applyNumberFormat="1" applyFont="1" applyFill="1" applyAlignment="1"/>
    <xf numFmtId="14" fontId="3" fillId="2" borderId="0" xfId="0" applyNumberFormat="1" applyFont="1" applyFill="1" applyAlignment="1"/>
    <xf numFmtId="49" fontId="2" fillId="2" borderId="0" xfId="0" applyNumberFormat="1" applyFont="1" applyFill="1" applyAlignment="1"/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34"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F63" totalsRowShown="0" headerRowDxfId="33" dataDxfId="32">
  <autoFilter ref="A1:AF63"/>
  <sortState ref="A2:AF63">
    <sortCondition ref="G1:G63"/>
  </sortState>
  <tableColumns count="32">
    <tableColumn id="1" name="Last Registration Date (GMT-05:00) Eastern [US &amp; Canada]" dataDxfId="31"/>
    <tableColumn id="2" name="First Name" dataDxfId="30"/>
    <tableColumn id="3" name="Last Name" dataDxfId="29"/>
    <tableColumn id="4" name="Email Address" dataDxfId="28"/>
    <tableColumn id="5" name="NEA Affiliate" dataDxfId="27"/>
    <tableColumn id="6" name="Please select your pronoun" dataDxfId="26"/>
    <tableColumn id="7" name="Registration Type" dataDxfId="25"/>
    <tableColumn id="8" name="Check-In Date 2" dataDxfId="24"/>
    <tableColumn id="9" name="Check-Out Date" dataDxfId="23"/>
    <tableColumn id="10" name="Do you need a hotel room? " dataDxfId="22"/>
    <tableColumn id="11" name="Check-In Date" dataDxfId="21"/>
    <tableColumn id="12" name="Check-Out Date 2" dataDxfId="20"/>
    <tableColumn id="13" name="Hotel Comments:" dataDxfId="19"/>
    <tableColumn id="14" name="Dietary Restrictions/Allergies " dataDxfId="18"/>
    <tableColumn id="15" name="Mobile Phone Number" dataDxfId="17"/>
    <tableColumn id="16" name="Pursuant to the Americans with Disabilities Act, do you require specific aids or services?" dataDxfId="16"/>
    <tableColumn id="17" name="Emergency Contact Name" dataDxfId="15"/>
    <tableColumn id="18" name="Emergency Contact Cell Phone" dataDxfId="14"/>
    <tableColumn id="19" name="Local Association (Not Listed)" dataDxfId="13"/>
    <tableColumn id="20" name="Full Name" dataDxfId="12"/>
    <tableColumn id="21" name="Home Address" dataDxfId="11"/>
    <tableColumn id="22" name="Home Address 1" dataDxfId="10"/>
    <tableColumn id="23" name="Home City" dataDxfId="9"/>
    <tableColumn id="24" name="Home State/Prov." dataDxfId="8"/>
    <tableColumn id="25" name="Home State/Prov. Code" dataDxfId="7"/>
    <tableColumn id="26" name="Home ZIP/Postal Code" dataDxfId="6"/>
    <tableColumn id="27" name="What is your Race/Ethnicity?" dataDxfId="5"/>
    <tableColumn id="28" name="What is your sexual orientation?" dataDxfId="4"/>
    <tableColumn id="29" name="Please select your gender identity" dataDxfId="3"/>
    <tableColumn id="30" name="What is your age range?" dataDxfId="2"/>
    <tableColumn id="31" name="What is your career experience?" dataDxfId="1"/>
    <tableColumn id="32" name="Invitee Statu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cvent.com/subscribers/events2/Invitee/InviteeDetails?evtstub=02eec156-b2cf-44c6-ae17-5f4580fa0dcc&amp;inviteestub=4f5ede9b-6a38-4533-b915-066903500955" TargetMode="External"/><Relationship Id="rId18" Type="http://schemas.openxmlformats.org/officeDocument/2006/relationships/hyperlink" Target="https://app.cvent.com/subscribers/events2/Invitee/InviteeDetails?evtstub=02eec156-b2cf-44c6-ae17-5f4580fa0dcc&amp;inviteestub=b68e88d0-bad6-4175-ab91-d501fcef870d" TargetMode="External"/><Relationship Id="rId26" Type="http://schemas.openxmlformats.org/officeDocument/2006/relationships/hyperlink" Target="https://app.cvent.com/subscribers/events2/Invitee/InviteeDetails?evtstub=02eec156-b2cf-44c6-ae17-5f4580fa0dcc&amp;inviteestub=6200604f-c4ca-4e31-8c77-3df7233157b1" TargetMode="External"/><Relationship Id="rId3" Type="http://schemas.openxmlformats.org/officeDocument/2006/relationships/hyperlink" Target="https://app.cvent.com/subscribers/events2/Invitee/InviteeDetails?evtstub=02eec156-b2cf-44c6-ae17-5f4580fa0dcc&amp;inviteestub=68e6bf54-91ff-4ed8-8f3c-a0e77dcd795a" TargetMode="External"/><Relationship Id="rId21" Type="http://schemas.openxmlformats.org/officeDocument/2006/relationships/hyperlink" Target="https://app.cvent.com/subscribers/events2/Invitee/InviteeDetails?evtstub=02eec156-b2cf-44c6-ae17-5f4580fa0dcc&amp;inviteestub=3f1f7076-d1a1-4f72-902b-cbd068835c84" TargetMode="External"/><Relationship Id="rId7" Type="http://schemas.openxmlformats.org/officeDocument/2006/relationships/hyperlink" Target="https://app.cvent.com/subscribers/events2/Invitee/InviteeDetails?evtstub=02eec156-b2cf-44c6-ae17-5f4580fa0dcc&amp;inviteestub=fe14e40a-317f-4730-a7fb-a5e5195d4015" TargetMode="External"/><Relationship Id="rId12" Type="http://schemas.openxmlformats.org/officeDocument/2006/relationships/hyperlink" Target="https://app.cvent.com/subscribers/events2/Invitee/InviteeDetails?evtstub=02eec156-b2cf-44c6-ae17-5f4580fa0dcc&amp;inviteestub=ba115b93-32a0-4ea4-a439-9e460004cec6" TargetMode="External"/><Relationship Id="rId17" Type="http://schemas.openxmlformats.org/officeDocument/2006/relationships/hyperlink" Target="https://app.cvent.com/subscribers/events2/Invitee/InviteeDetails?evtstub=02eec156-b2cf-44c6-ae17-5f4580fa0dcc&amp;inviteestub=375f4fe1-fbb4-469f-984d-5e9a9c9f27d7" TargetMode="External"/><Relationship Id="rId25" Type="http://schemas.openxmlformats.org/officeDocument/2006/relationships/hyperlink" Target="https://app.cvent.com/subscribers/events2/Invitee/InviteeDetails?evtstub=02eec156-b2cf-44c6-ae17-5f4580fa0dcc&amp;inviteestub=ac3cd469-f734-4f68-b752-53688f02cb5b" TargetMode="External"/><Relationship Id="rId33" Type="http://schemas.openxmlformats.org/officeDocument/2006/relationships/table" Target="../tables/table1.xml"/><Relationship Id="rId2" Type="http://schemas.openxmlformats.org/officeDocument/2006/relationships/hyperlink" Target="https://app.cvent.com/subscribers/events2/Invitee/InviteeDetails?evtstub=02eec156-b2cf-44c6-ae17-5f4580fa0dcc&amp;inviteestub=8a873216-9930-48ee-b10f-cf47bd1b2878" TargetMode="External"/><Relationship Id="rId16" Type="http://schemas.openxmlformats.org/officeDocument/2006/relationships/hyperlink" Target="https://app.cvent.com/subscribers/events2/Invitee/InviteeDetails?evtstub=02eec156-b2cf-44c6-ae17-5f4580fa0dcc&amp;inviteestub=ec82e8a4-cdcc-4f36-a4f9-24053b751679" TargetMode="External"/><Relationship Id="rId20" Type="http://schemas.openxmlformats.org/officeDocument/2006/relationships/hyperlink" Target="https://app.cvent.com/subscribers/events2/Invitee/InviteeDetails?evtstub=02eec156-b2cf-44c6-ae17-5f4580fa0dcc&amp;inviteestub=34e795b7-67f9-437a-835a-ba228b1d4d99" TargetMode="External"/><Relationship Id="rId29" Type="http://schemas.openxmlformats.org/officeDocument/2006/relationships/hyperlink" Target="https://app.cvent.com/subscribers/events2/Invitee/InviteeDetails?evtstub=02eec156-b2cf-44c6-ae17-5f4580fa0dcc&amp;inviteestub=7cd13cd5-89bc-4a7e-b5ab-04914478f664" TargetMode="External"/><Relationship Id="rId1" Type="http://schemas.openxmlformats.org/officeDocument/2006/relationships/hyperlink" Target="https://app.cvent.com/subscribers/events2/Invitee/InviteeDetails?evtstub=02eec156-b2cf-44c6-ae17-5f4580fa0dcc&amp;inviteestub=a7fc836c-ba99-47b9-84bb-bda5d00d3433" TargetMode="External"/><Relationship Id="rId6" Type="http://schemas.openxmlformats.org/officeDocument/2006/relationships/hyperlink" Target="https://app.cvent.com/subscribers/events2/Invitee/InviteeDetails?evtstub=02eec156-b2cf-44c6-ae17-5f4580fa0dcc&amp;inviteestub=49c4619b-dc10-4057-a525-2d3d5517ec1d" TargetMode="External"/><Relationship Id="rId11" Type="http://schemas.openxmlformats.org/officeDocument/2006/relationships/hyperlink" Target="https://app.cvent.com/subscribers/events2/Invitee/InviteeDetails?evtstub=02eec156-b2cf-44c6-ae17-5f4580fa0dcc&amp;inviteestub=4f95a7d7-4426-457a-b175-bc834ff15b18" TargetMode="External"/><Relationship Id="rId24" Type="http://schemas.openxmlformats.org/officeDocument/2006/relationships/hyperlink" Target="https://app.cvent.com/subscribers/events2/Invitee/InviteeDetails?evtstub=02eec156-b2cf-44c6-ae17-5f4580fa0dcc&amp;inviteestub=469cf4d2-fd5e-47c9-837a-0963d3493c38" TargetMode="External"/><Relationship Id="rId32" Type="http://schemas.openxmlformats.org/officeDocument/2006/relationships/hyperlink" Target="https://app.cvent.com/subscribers/events2/Invitee/InviteeDetails?evtstub=02eec156-b2cf-44c6-ae17-5f4580fa0dcc&amp;inviteestub=41a099e3-94d8-4934-99d8-5222ceaed1f5" TargetMode="External"/><Relationship Id="rId5" Type="http://schemas.openxmlformats.org/officeDocument/2006/relationships/hyperlink" Target="https://app.cvent.com/subscribers/events2/Invitee/InviteeDetails?evtstub=02eec156-b2cf-44c6-ae17-5f4580fa0dcc&amp;inviteestub=eaf3fa72-4159-4432-aa24-398b6baf891f" TargetMode="External"/><Relationship Id="rId15" Type="http://schemas.openxmlformats.org/officeDocument/2006/relationships/hyperlink" Target="https://app.cvent.com/subscribers/events2/Invitee/InviteeDetails?evtstub=02eec156-b2cf-44c6-ae17-5f4580fa0dcc&amp;inviteestub=034263fc-29fb-4d8e-a574-33f213372f51" TargetMode="External"/><Relationship Id="rId23" Type="http://schemas.openxmlformats.org/officeDocument/2006/relationships/hyperlink" Target="https://app.cvent.com/subscribers/events2/Invitee/InviteeDetails?evtstub=02eec156-b2cf-44c6-ae17-5f4580fa0dcc&amp;inviteestub=2801201a-531c-485a-9a62-5ec0f2ae49e5" TargetMode="External"/><Relationship Id="rId28" Type="http://schemas.openxmlformats.org/officeDocument/2006/relationships/hyperlink" Target="https://app.cvent.com/subscribers/events2/Invitee/InviteeDetails?evtstub=02eec156-b2cf-44c6-ae17-5f4580fa0dcc&amp;inviteestub=c98a64ec-4290-4303-bc8c-66d6418eea15" TargetMode="External"/><Relationship Id="rId10" Type="http://schemas.openxmlformats.org/officeDocument/2006/relationships/hyperlink" Target="https://app.cvent.com/subscribers/events2/Invitee/InviteeDetails?evtstub=02eec156-b2cf-44c6-ae17-5f4580fa0dcc&amp;inviteestub=d6fe6a4f-e2ef-4ab7-b474-677a1bca2c68" TargetMode="External"/><Relationship Id="rId19" Type="http://schemas.openxmlformats.org/officeDocument/2006/relationships/hyperlink" Target="https://app.cvent.com/subscribers/events2/Invitee/InviteeDetails?evtstub=02eec156-b2cf-44c6-ae17-5f4580fa0dcc&amp;inviteestub=deb382aa-0d27-4e2e-9234-e15e5a52487d" TargetMode="External"/><Relationship Id="rId31" Type="http://schemas.openxmlformats.org/officeDocument/2006/relationships/hyperlink" Target="https://app.cvent.com/subscribers/events2/Invitee/InviteeDetails?evtstub=02eec156-b2cf-44c6-ae17-5f4580fa0dcc&amp;inviteestub=0e2e26eb-dfec-4668-bffe-8d70f463ad04" TargetMode="External"/><Relationship Id="rId4" Type="http://schemas.openxmlformats.org/officeDocument/2006/relationships/hyperlink" Target="https://app.cvent.com/subscribers/events2/Invitee/InviteeDetails?evtstub=02eec156-b2cf-44c6-ae17-5f4580fa0dcc&amp;inviteestub=6296cf2e-e774-4a9e-9f75-846adedd7231" TargetMode="External"/><Relationship Id="rId9" Type="http://schemas.openxmlformats.org/officeDocument/2006/relationships/hyperlink" Target="https://app.cvent.com/subscribers/events2/Invitee/InviteeDetails?evtstub=02eec156-b2cf-44c6-ae17-5f4580fa0dcc&amp;inviteestub=04438b00-4e26-4cf8-876e-d0b5e45c4da7" TargetMode="External"/><Relationship Id="rId14" Type="http://schemas.openxmlformats.org/officeDocument/2006/relationships/hyperlink" Target="https://app.cvent.com/subscribers/events2/Invitee/InviteeDetails?evtstub=02eec156-b2cf-44c6-ae17-5f4580fa0dcc&amp;inviteestub=1a2c711a-4e9b-4f70-a92a-bebc808f4902" TargetMode="External"/><Relationship Id="rId22" Type="http://schemas.openxmlformats.org/officeDocument/2006/relationships/hyperlink" Target="https://app.cvent.com/subscribers/events2/Invitee/InviteeDetails?evtstub=02eec156-b2cf-44c6-ae17-5f4580fa0dcc&amp;inviteestub=a7df5c96-4a2b-4d95-8c4b-36dc28ba2006" TargetMode="External"/><Relationship Id="rId27" Type="http://schemas.openxmlformats.org/officeDocument/2006/relationships/hyperlink" Target="https://app.cvent.com/subscribers/events2/Invitee/InviteeDetails?evtstub=02eec156-b2cf-44c6-ae17-5f4580fa0dcc&amp;inviteestub=ee1b2f52-2495-45d5-b782-fdcd6d4ece4a" TargetMode="External"/><Relationship Id="rId30" Type="http://schemas.openxmlformats.org/officeDocument/2006/relationships/hyperlink" Target="https://app.cvent.com/subscribers/events2/Invitee/InviteeDetails?evtstub=02eec156-b2cf-44c6-ae17-5f4580fa0dcc&amp;inviteestub=711cc918-60eb-439c-bab2-9bb5cb83e193" TargetMode="External"/><Relationship Id="rId8" Type="http://schemas.openxmlformats.org/officeDocument/2006/relationships/hyperlink" Target="https://app.cvent.com/subscribers/events2/Invitee/InviteeDetails?evtstub=02eec156-b2cf-44c6-ae17-5f4580fa0dcc&amp;inviteestub=ace74e9e-805c-4070-a83b-66199bd2b4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tabSelected="1" topLeftCell="A31" workbookViewId="0">
      <selection activeCell="G65" sqref="G65"/>
    </sheetView>
  </sheetViews>
  <sheetFormatPr defaultColWidth="22.7265625" defaultRowHeight="12.5" x14ac:dyDescent="0.25"/>
  <cols>
    <col min="1" max="16384" width="22.7265625" style="2"/>
  </cols>
  <sheetData>
    <row r="1" spans="1:32" ht="17" x14ac:dyDescent="0.25">
      <c r="A1" s="1" t="s">
        <v>403</v>
      </c>
      <c r="B1" s="1" t="s">
        <v>404</v>
      </c>
      <c r="C1" s="1" t="s">
        <v>405</v>
      </c>
      <c r="D1" s="1" t="s">
        <v>406</v>
      </c>
      <c r="E1" s="1" t="s">
        <v>407</v>
      </c>
      <c r="F1" s="1" t="s">
        <v>408</v>
      </c>
      <c r="G1" s="1" t="s">
        <v>409</v>
      </c>
      <c r="H1" s="1" t="s">
        <v>410</v>
      </c>
      <c r="I1" s="1" t="s">
        <v>411</v>
      </c>
      <c r="J1" s="1" t="s">
        <v>412</v>
      </c>
      <c r="K1" s="1" t="s">
        <v>413</v>
      </c>
      <c r="L1" s="1" t="s">
        <v>414</v>
      </c>
      <c r="M1" s="1" t="s">
        <v>415</v>
      </c>
      <c r="N1" s="1" t="s">
        <v>416</v>
      </c>
      <c r="O1" s="1" t="s">
        <v>417</v>
      </c>
      <c r="P1" s="1" t="s">
        <v>418</v>
      </c>
      <c r="Q1" s="1" t="s">
        <v>419</v>
      </c>
      <c r="R1" s="1" t="s">
        <v>420</v>
      </c>
      <c r="S1" s="1" t="s">
        <v>421</v>
      </c>
      <c r="T1" s="1" t="s">
        <v>422</v>
      </c>
      <c r="U1" s="1" t="s">
        <v>423</v>
      </c>
      <c r="V1" s="1" t="s">
        <v>424</v>
      </c>
      <c r="W1" s="1" t="s">
        <v>425</v>
      </c>
      <c r="X1" s="1" t="s">
        <v>426</v>
      </c>
      <c r="Y1" s="1" t="s">
        <v>427</v>
      </c>
      <c r="Z1" s="1" t="s">
        <v>428</v>
      </c>
      <c r="AA1" s="1" t="s">
        <v>429</v>
      </c>
      <c r="AB1" s="1" t="s">
        <v>430</v>
      </c>
      <c r="AC1" s="1" t="s">
        <v>431</v>
      </c>
      <c r="AD1" s="1" t="s">
        <v>432</v>
      </c>
      <c r="AE1" s="1" t="s">
        <v>433</v>
      </c>
      <c r="AF1" s="1" t="s">
        <v>434</v>
      </c>
    </row>
    <row r="2" spans="1:32" ht="15.5" x14ac:dyDescent="0.35">
      <c r="A2" s="7">
        <f>DATE(2023,1,17)+TIME(15,13,35)</f>
        <v>44943.634432870371</v>
      </c>
      <c r="B2" s="8" t="s">
        <v>51</v>
      </c>
      <c r="C2" s="8" t="s">
        <v>52</v>
      </c>
      <c r="D2" s="8" t="s">
        <v>53</v>
      </c>
      <c r="E2" s="8" t="s">
        <v>54</v>
      </c>
      <c r="F2" s="8" t="s">
        <v>24</v>
      </c>
      <c r="G2" s="8" t="s">
        <v>55</v>
      </c>
      <c r="H2" s="9">
        <f>DATE(2023,1,29)</f>
        <v>44955</v>
      </c>
      <c r="I2" s="9">
        <f>DATE(2023,2,2)</f>
        <v>44959</v>
      </c>
      <c r="J2" s="8"/>
      <c r="K2" s="9"/>
      <c r="L2" s="9"/>
      <c r="M2" s="8"/>
      <c r="N2" s="8"/>
      <c r="O2" s="8" t="s">
        <v>56</v>
      </c>
      <c r="P2" s="8"/>
      <c r="Q2" s="8" t="s">
        <v>57</v>
      </c>
      <c r="R2" s="8" t="s">
        <v>58</v>
      </c>
      <c r="S2" s="8" t="s">
        <v>59</v>
      </c>
      <c r="T2" s="10" t="s">
        <v>60</v>
      </c>
      <c r="U2" s="8" t="s">
        <v>61</v>
      </c>
      <c r="V2" s="8" t="s">
        <v>62</v>
      </c>
      <c r="W2" s="8" t="s">
        <v>63</v>
      </c>
      <c r="X2" s="8" t="s">
        <v>64</v>
      </c>
      <c r="Y2" s="8" t="s">
        <v>65</v>
      </c>
      <c r="Z2" s="8" t="s">
        <v>66</v>
      </c>
      <c r="AA2" s="8" t="s">
        <v>15</v>
      </c>
      <c r="AB2" s="8" t="s">
        <v>50</v>
      </c>
      <c r="AC2" s="8" t="s">
        <v>34</v>
      </c>
      <c r="AD2" s="8" t="s">
        <v>67</v>
      </c>
      <c r="AE2" s="8" t="s">
        <v>19</v>
      </c>
      <c r="AF2" s="8" t="s">
        <v>20</v>
      </c>
    </row>
    <row r="3" spans="1:32" ht="15.5" x14ac:dyDescent="0.35">
      <c r="A3" s="7">
        <f>DATE(2023,1,5)+TIME(14,53,16)</f>
        <v>44931.620324074072</v>
      </c>
      <c r="B3" s="8" t="s">
        <v>129</v>
      </c>
      <c r="C3" s="8" t="s">
        <v>130</v>
      </c>
      <c r="D3" s="8" t="s">
        <v>131</v>
      </c>
      <c r="E3" s="8" t="s">
        <v>132</v>
      </c>
      <c r="F3" s="8" t="s">
        <v>24</v>
      </c>
      <c r="G3" s="8" t="s">
        <v>55</v>
      </c>
      <c r="H3" s="9">
        <f>DATE(2023,1,29)</f>
        <v>44955</v>
      </c>
      <c r="I3" s="9">
        <f>DATE(2023,2,2)</f>
        <v>44959</v>
      </c>
      <c r="J3" s="8"/>
      <c r="K3" s="9"/>
      <c r="L3" s="9"/>
      <c r="M3" s="8"/>
      <c r="N3" s="8"/>
      <c r="O3" s="8" t="s">
        <v>133</v>
      </c>
      <c r="P3" s="8" t="s">
        <v>6</v>
      </c>
      <c r="Q3" s="8" t="s">
        <v>134</v>
      </c>
      <c r="R3" s="8" t="s">
        <v>135</v>
      </c>
      <c r="S3" s="8" t="s">
        <v>136</v>
      </c>
      <c r="T3" s="10" t="s">
        <v>137</v>
      </c>
      <c r="U3" s="8" t="s">
        <v>138</v>
      </c>
      <c r="V3" s="8" t="s">
        <v>138</v>
      </c>
      <c r="W3" s="8" t="s">
        <v>139</v>
      </c>
      <c r="X3" s="8" t="s">
        <v>12</v>
      </c>
      <c r="Y3" s="8" t="s">
        <v>13</v>
      </c>
      <c r="Z3" s="8" t="s">
        <v>140</v>
      </c>
      <c r="AA3" s="8" t="s">
        <v>141</v>
      </c>
      <c r="AB3" s="8" t="s">
        <v>50</v>
      </c>
      <c r="AC3" s="8" t="s">
        <v>34</v>
      </c>
      <c r="AD3" s="8" t="s">
        <v>67</v>
      </c>
      <c r="AE3" s="8" t="s">
        <v>78</v>
      </c>
      <c r="AF3" s="8" t="s">
        <v>20</v>
      </c>
    </row>
    <row r="4" spans="1:32" ht="15.5" x14ac:dyDescent="0.35">
      <c r="A4" s="3">
        <f>DATE(2022,11,30)+TIME(16,55,59)</f>
        <v>44895.705543981479</v>
      </c>
      <c r="B4" s="4" t="s">
        <v>217</v>
      </c>
      <c r="C4" s="4" t="s">
        <v>218</v>
      </c>
      <c r="D4" s="4" t="s">
        <v>219</v>
      </c>
      <c r="E4" s="4" t="s">
        <v>220</v>
      </c>
      <c r="F4" s="4" t="s">
        <v>24</v>
      </c>
      <c r="G4" s="4" t="s">
        <v>55</v>
      </c>
      <c r="H4" s="5">
        <f>DATE(2023,1,29)</f>
        <v>44955</v>
      </c>
      <c r="I4" s="5">
        <f>DATE(2023,2,2)</f>
        <v>44959</v>
      </c>
      <c r="J4" s="4"/>
      <c r="K4" s="5"/>
      <c r="L4" s="5"/>
      <c r="M4" s="4"/>
      <c r="N4" s="4"/>
      <c r="O4" s="4" t="s">
        <v>221</v>
      </c>
      <c r="P4" s="4" t="s">
        <v>6</v>
      </c>
      <c r="Q4" s="4" t="s">
        <v>222</v>
      </c>
      <c r="R4" s="4" t="s">
        <v>223</v>
      </c>
      <c r="S4" s="4"/>
      <c r="T4" s="6" t="s">
        <v>224</v>
      </c>
      <c r="U4" s="4" t="s">
        <v>225</v>
      </c>
      <c r="V4" s="4" t="s">
        <v>225</v>
      </c>
      <c r="W4" s="4" t="s">
        <v>226</v>
      </c>
      <c r="X4" s="4" t="s">
        <v>227</v>
      </c>
      <c r="Y4" s="4" t="s">
        <v>228</v>
      </c>
      <c r="Z4" s="4" t="s">
        <v>229</v>
      </c>
      <c r="AA4" s="4" t="s">
        <v>230</v>
      </c>
      <c r="AB4" s="4" t="s">
        <v>16</v>
      </c>
      <c r="AC4" s="4" t="s">
        <v>231</v>
      </c>
      <c r="AD4" s="4" t="s">
        <v>18</v>
      </c>
      <c r="AE4" s="4" t="s">
        <v>78</v>
      </c>
      <c r="AF4" s="4" t="s">
        <v>20</v>
      </c>
    </row>
    <row r="5" spans="1:32" ht="15.5" x14ac:dyDescent="0.35">
      <c r="A5" s="3">
        <f>DATE(2022,12,15)+TIME(12,43,50)</f>
        <v>44910.530439814815</v>
      </c>
      <c r="B5" s="4" t="s">
        <v>270</v>
      </c>
      <c r="C5" s="4" t="s">
        <v>271</v>
      </c>
      <c r="D5" s="4" t="s">
        <v>272</v>
      </c>
      <c r="E5" s="4" t="s">
        <v>82</v>
      </c>
      <c r="F5" s="4" t="s">
        <v>3</v>
      </c>
      <c r="G5" s="4" t="s">
        <v>55</v>
      </c>
      <c r="H5" s="5">
        <f>DATE(2023,1,29)</f>
        <v>44955</v>
      </c>
      <c r="I5" s="5">
        <f>DATE(2023,2,2)</f>
        <v>44959</v>
      </c>
      <c r="J5" s="4"/>
      <c r="K5" s="5"/>
      <c r="L5" s="5"/>
      <c r="M5" s="4"/>
      <c r="N5" s="4"/>
      <c r="O5" s="4" t="s">
        <v>273</v>
      </c>
      <c r="P5" s="4" t="s">
        <v>6</v>
      </c>
      <c r="Q5" s="4" t="s">
        <v>274</v>
      </c>
      <c r="R5" s="4" t="s">
        <v>275</v>
      </c>
      <c r="S5" s="4" t="s">
        <v>276</v>
      </c>
      <c r="T5" s="6" t="s">
        <v>277</v>
      </c>
      <c r="U5" s="4" t="s">
        <v>278</v>
      </c>
      <c r="V5" s="4" t="s">
        <v>278</v>
      </c>
      <c r="W5" s="4" t="s">
        <v>88</v>
      </c>
      <c r="X5" s="4" t="s">
        <v>89</v>
      </c>
      <c r="Y5" s="4" t="s">
        <v>90</v>
      </c>
      <c r="Z5" s="4" t="s">
        <v>279</v>
      </c>
      <c r="AA5" s="4" t="s">
        <v>15</v>
      </c>
      <c r="AB5" s="4" t="s">
        <v>50</v>
      </c>
      <c r="AC5" s="4" t="s">
        <v>17</v>
      </c>
      <c r="AD5" s="4" t="s">
        <v>67</v>
      </c>
      <c r="AE5" s="4" t="s">
        <v>19</v>
      </c>
      <c r="AF5" s="4" t="s">
        <v>20</v>
      </c>
    </row>
    <row r="6" spans="1:32" x14ac:dyDescent="0.25">
      <c r="B6" s="2" t="s">
        <v>440</v>
      </c>
      <c r="C6" s="2" t="s">
        <v>441</v>
      </c>
      <c r="D6" s="2" t="s">
        <v>442</v>
      </c>
      <c r="E6" s="2" t="s">
        <v>123</v>
      </c>
      <c r="G6" s="2" t="s">
        <v>55</v>
      </c>
    </row>
    <row r="7" spans="1:32" x14ac:dyDescent="0.25">
      <c r="B7" s="2" t="s">
        <v>471</v>
      </c>
      <c r="C7" s="2" t="s">
        <v>472</v>
      </c>
      <c r="D7" s="2" t="s">
        <v>473</v>
      </c>
      <c r="E7" s="2" t="s">
        <v>474</v>
      </c>
      <c r="G7" s="2" t="s">
        <v>55</v>
      </c>
    </row>
    <row r="8" spans="1:32" x14ac:dyDescent="0.25">
      <c r="B8" s="2" t="s">
        <v>166</v>
      </c>
      <c r="C8" s="2" t="s">
        <v>325</v>
      </c>
      <c r="D8" s="2" t="s">
        <v>326</v>
      </c>
      <c r="E8" s="2" t="s">
        <v>132</v>
      </c>
      <c r="G8" s="2" t="s">
        <v>55</v>
      </c>
    </row>
    <row r="9" spans="1:32" x14ac:dyDescent="0.25">
      <c r="B9" s="2" t="s">
        <v>487</v>
      </c>
      <c r="C9" s="2" t="s">
        <v>488</v>
      </c>
      <c r="D9" s="2" t="s">
        <v>489</v>
      </c>
      <c r="E9" s="2" t="s">
        <v>490</v>
      </c>
      <c r="G9" s="2" t="s">
        <v>55</v>
      </c>
    </row>
    <row r="10" spans="1:32" x14ac:dyDescent="0.25">
      <c r="B10" s="2" t="s">
        <v>497</v>
      </c>
      <c r="C10" s="2" t="s">
        <v>143</v>
      </c>
      <c r="D10" s="2" t="s">
        <v>498</v>
      </c>
      <c r="E10" s="2" t="s">
        <v>132</v>
      </c>
      <c r="G10" s="2" t="s">
        <v>55</v>
      </c>
    </row>
    <row r="11" spans="1:32" x14ac:dyDescent="0.25">
      <c r="B11" s="2" t="s">
        <v>509</v>
      </c>
      <c r="C11" s="2" t="s">
        <v>510</v>
      </c>
      <c r="D11" s="2" t="s">
        <v>511</v>
      </c>
      <c r="E11" s="2" t="s">
        <v>512</v>
      </c>
      <c r="G11" s="2" t="s">
        <v>55</v>
      </c>
    </row>
    <row r="12" spans="1:32" x14ac:dyDescent="0.25">
      <c r="B12" s="2" t="s">
        <v>516</v>
      </c>
      <c r="C12" s="2" t="s">
        <v>517</v>
      </c>
      <c r="D12" s="2" t="s">
        <v>518</v>
      </c>
      <c r="E12" s="2" t="s">
        <v>109</v>
      </c>
      <c r="G12" s="2" t="s">
        <v>55</v>
      </c>
    </row>
    <row r="13" spans="1:32" ht="15.5" x14ac:dyDescent="0.35">
      <c r="A13" s="7">
        <f>DATE(2022,12,8)+TIME(12,18,34)</f>
        <v>44903.51289351852</v>
      </c>
      <c r="B13" s="8" t="s">
        <v>255</v>
      </c>
      <c r="C13" s="8" t="s">
        <v>256</v>
      </c>
      <c r="D13" s="8" t="s">
        <v>257</v>
      </c>
      <c r="E13" s="8" t="s">
        <v>132</v>
      </c>
      <c r="F13" s="8" t="s">
        <v>24</v>
      </c>
      <c r="G13" s="8" t="s">
        <v>258</v>
      </c>
      <c r="H13" s="9">
        <f>DATE(2023,1,29)</f>
        <v>44955</v>
      </c>
      <c r="I13" s="9">
        <f>DATE(2023,2,2)</f>
        <v>44959</v>
      </c>
      <c r="J13" s="8"/>
      <c r="K13" s="9"/>
      <c r="L13" s="9"/>
      <c r="M13" s="8"/>
      <c r="N13" s="8"/>
      <c r="O13" s="8" t="s">
        <v>259</v>
      </c>
      <c r="P13" s="8" t="s">
        <v>6</v>
      </c>
      <c r="Q13" s="8" t="s">
        <v>260</v>
      </c>
      <c r="R13" s="8" t="s">
        <v>261</v>
      </c>
      <c r="S13" s="8" t="s">
        <v>132</v>
      </c>
      <c r="T13" s="10" t="s">
        <v>262</v>
      </c>
      <c r="U13" s="8" t="s">
        <v>263</v>
      </c>
      <c r="V13" s="8" t="s">
        <v>264</v>
      </c>
      <c r="W13" s="8" t="s">
        <v>265</v>
      </c>
      <c r="X13" s="8" t="s">
        <v>266</v>
      </c>
      <c r="Y13" s="8" t="s">
        <v>267</v>
      </c>
      <c r="Z13" s="8" t="s">
        <v>268</v>
      </c>
      <c r="AA13" s="8" t="s">
        <v>269</v>
      </c>
      <c r="AB13" s="8" t="s">
        <v>50</v>
      </c>
      <c r="AC13" s="8" t="s">
        <v>34</v>
      </c>
      <c r="AD13" s="8" t="s">
        <v>35</v>
      </c>
      <c r="AE13" s="8" t="s">
        <v>36</v>
      </c>
      <c r="AF13" s="8" t="s">
        <v>20</v>
      </c>
    </row>
    <row r="14" spans="1:32" ht="15.5" x14ac:dyDescent="0.35">
      <c r="A14" s="7">
        <f>DATE(2022,11,28)+TIME(15,49,30)</f>
        <v>44893.659375000003</v>
      </c>
      <c r="B14" s="8" t="s">
        <v>166</v>
      </c>
      <c r="C14" s="8" t="s">
        <v>325</v>
      </c>
      <c r="D14" s="8" t="s">
        <v>326</v>
      </c>
      <c r="E14" s="8" t="s">
        <v>132</v>
      </c>
      <c r="F14" s="8" t="s">
        <v>24</v>
      </c>
      <c r="G14" s="8" t="s">
        <v>258</v>
      </c>
      <c r="H14" s="9">
        <f>DATE(2023,1,29)</f>
        <v>44955</v>
      </c>
      <c r="I14" s="9">
        <f>DATE(2023,2,2)</f>
        <v>44959</v>
      </c>
      <c r="J14" s="8"/>
      <c r="K14" s="9"/>
      <c r="L14" s="9"/>
      <c r="M14" s="8"/>
      <c r="N14" s="8"/>
      <c r="O14" s="8" t="s">
        <v>327</v>
      </c>
      <c r="P14" s="8"/>
      <c r="Q14" s="8" t="s">
        <v>328</v>
      </c>
      <c r="R14" s="8" t="s">
        <v>329</v>
      </c>
      <c r="S14" s="8" t="s">
        <v>330</v>
      </c>
      <c r="T14" s="10" t="s">
        <v>331</v>
      </c>
      <c r="U14" s="8" t="s">
        <v>332</v>
      </c>
      <c r="V14" s="8" t="s">
        <v>332</v>
      </c>
      <c r="W14" s="8" t="s">
        <v>64</v>
      </c>
      <c r="X14" s="8" t="s">
        <v>333</v>
      </c>
      <c r="Y14" s="8" t="s">
        <v>334</v>
      </c>
      <c r="Z14" s="8" t="s">
        <v>335</v>
      </c>
      <c r="AA14" s="8" t="s">
        <v>215</v>
      </c>
      <c r="AB14" s="8" t="s">
        <v>50</v>
      </c>
      <c r="AC14" s="8" t="s">
        <v>34</v>
      </c>
      <c r="AD14" s="8" t="s">
        <v>18</v>
      </c>
      <c r="AE14" s="8" t="s">
        <v>36</v>
      </c>
      <c r="AF14" s="8" t="s">
        <v>20</v>
      </c>
    </row>
    <row r="15" spans="1:32" ht="15.5" x14ac:dyDescent="0.35">
      <c r="A15" s="3">
        <f>DATE(2022,12,1)+TIME(17,12,13)</f>
        <v>44896.716817129629</v>
      </c>
      <c r="B15" s="4" t="s">
        <v>0</v>
      </c>
      <c r="C15" s="4" t="s">
        <v>1</v>
      </c>
      <c r="D15" s="4" t="s">
        <v>435</v>
      </c>
      <c r="E15" s="4" t="s">
        <v>2</v>
      </c>
      <c r="F15" s="4" t="s">
        <v>3</v>
      </c>
      <c r="G15" s="4" t="s">
        <v>4</v>
      </c>
      <c r="H15" s="5">
        <f>DATE(2023,1,30)</f>
        <v>44956</v>
      </c>
      <c r="I15" s="5">
        <f>DATE(2023,2,2)</f>
        <v>44959</v>
      </c>
      <c r="J15" s="4"/>
      <c r="K15" s="5"/>
      <c r="L15" s="5"/>
      <c r="M15" s="4"/>
      <c r="N15" s="4"/>
      <c r="O15" s="4" t="s">
        <v>5</v>
      </c>
      <c r="P15" s="4" t="s">
        <v>6</v>
      </c>
      <c r="Q15" s="4" t="s">
        <v>7</v>
      </c>
      <c r="R15" s="4" t="s">
        <v>8</v>
      </c>
      <c r="S15" s="4"/>
      <c r="T15" s="6" t="s">
        <v>9</v>
      </c>
      <c r="U15" s="4" t="s">
        <v>10</v>
      </c>
      <c r="V15" s="4" t="s">
        <v>10</v>
      </c>
      <c r="W15" s="4" t="s">
        <v>11</v>
      </c>
      <c r="X15" s="4" t="s">
        <v>12</v>
      </c>
      <c r="Y15" s="4" t="s">
        <v>13</v>
      </c>
      <c r="Z15" s="4" t="s">
        <v>14</v>
      </c>
      <c r="AA15" s="4" t="s">
        <v>15</v>
      </c>
      <c r="AB15" s="4" t="s">
        <v>16</v>
      </c>
      <c r="AC15" s="4" t="s">
        <v>17</v>
      </c>
      <c r="AD15" s="4" t="s">
        <v>18</v>
      </c>
      <c r="AE15" s="4" t="s">
        <v>19</v>
      </c>
      <c r="AF15" s="4" t="s">
        <v>20</v>
      </c>
    </row>
    <row r="16" spans="1:32" ht="15.5" x14ac:dyDescent="0.35">
      <c r="A16" s="7">
        <f>DATE(2023,1,9)+TIME(13,34,16)</f>
        <v>44935.565462962964</v>
      </c>
      <c r="B16" s="8" t="s">
        <v>21</v>
      </c>
      <c r="C16" s="8" t="s">
        <v>22</v>
      </c>
      <c r="D16" s="8" t="s">
        <v>23</v>
      </c>
      <c r="E16" s="8" t="s">
        <v>2</v>
      </c>
      <c r="F16" s="8" t="s">
        <v>24</v>
      </c>
      <c r="G16" s="8" t="s">
        <v>4</v>
      </c>
      <c r="H16" s="9">
        <f>DATE(2023,1,30)</f>
        <v>44956</v>
      </c>
      <c r="I16" s="9">
        <f>DATE(2023,2,2)</f>
        <v>44959</v>
      </c>
      <c r="J16" s="8"/>
      <c r="K16" s="9"/>
      <c r="L16" s="9"/>
      <c r="M16" s="8"/>
      <c r="N16" s="8" t="s">
        <v>25</v>
      </c>
      <c r="O16" s="8" t="s">
        <v>26</v>
      </c>
      <c r="P16" s="8" t="s">
        <v>6</v>
      </c>
      <c r="Q16" s="8" t="s">
        <v>27</v>
      </c>
      <c r="R16" s="8" t="s">
        <v>28</v>
      </c>
      <c r="S16" s="8"/>
      <c r="T16" s="10" t="s">
        <v>29</v>
      </c>
      <c r="U16" s="8" t="s">
        <v>30</v>
      </c>
      <c r="V16" s="8" t="s">
        <v>30</v>
      </c>
      <c r="W16" s="8" t="s">
        <v>31</v>
      </c>
      <c r="X16" s="8" t="s">
        <v>12</v>
      </c>
      <c r="Y16" s="8" t="s">
        <v>13</v>
      </c>
      <c r="Z16" s="8" t="s">
        <v>32</v>
      </c>
      <c r="AA16" s="8" t="s">
        <v>15</v>
      </c>
      <c r="AB16" s="8" t="s">
        <v>33</v>
      </c>
      <c r="AC16" s="8" t="s">
        <v>34</v>
      </c>
      <c r="AD16" s="8" t="s">
        <v>35</v>
      </c>
      <c r="AE16" s="8" t="s">
        <v>36</v>
      </c>
      <c r="AF16" s="8" t="s">
        <v>20</v>
      </c>
    </row>
    <row r="17" spans="1:32" ht="15.5" x14ac:dyDescent="0.35">
      <c r="A17" s="3">
        <f>DATE(2022,12,8)+TIME(14,46,21)</f>
        <v>44903.615520833337</v>
      </c>
      <c r="B17" s="4" t="s">
        <v>37</v>
      </c>
      <c r="C17" s="4" t="s">
        <v>38</v>
      </c>
      <c r="D17" s="4" t="s">
        <v>39</v>
      </c>
      <c r="E17" s="4" t="s">
        <v>40</v>
      </c>
      <c r="F17" s="4" t="s">
        <v>24</v>
      </c>
      <c r="G17" s="4" t="s">
        <v>4</v>
      </c>
      <c r="H17" s="5">
        <f>DATE(2023,1,30)</f>
        <v>44956</v>
      </c>
      <c r="I17" s="5">
        <f>DATE(2023,2,3)</f>
        <v>44960</v>
      </c>
      <c r="J17" s="4"/>
      <c r="K17" s="5"/>
      <c r="L17" s="5"/>
      <c r="M17" s="4"/>
      <c r="N17" s="4"/>
      <c r="O17" s="4" t="s">
        <v>41</v>
      </c>
      <c r="P17" s="4" t="s">
        <v>6</v>
      </c>
      <c r="Q17" s="4" t="s">
        <v>42</v>
      </c>
      <c r="R17" s="4" t="s">
        <v>43</v>
      </c>
      <c r="S17" s="4"/>
      <c r="T17" s="6" t="s">
        <v>44</v>
      </c>
      <c r="U17" s="4" t="s">
        <v>45</v>
      </c>
      <c r="V17" s="4" t="s">
        <v>45</v>
      </c>
      <c r="W17" s="4" t="s">
        <v>46</v>
      </c>
      <c r="X17" s="4" t="s">
        <v>47</v>
      </c>
      <c r="Y17" s="4" t="s">
        <v>48</v>
      </c>
      <c r="Z17" s="4" t="s">
        <v>49</v>
      </c>
      <c r="AA17" s="4" t="s">
        <v>15</v>
      </c>
      <c r="AB17" s="4" t="s">
        <v>50</v>
      </c>
      <c r="AC17" s="4" t="s">
        <v>34</v>
      </c>
      <c r="AD17" s="4" t="s">
        <v>35</v>
      </c>
      <c r="AE17" s="4" t="s">
        <v>36</v>
      </c>
      <c r="AF17" s="4" t="s">
        <v>20</v>
      </c>
    </row>
    <row r="18" spans="1:32" ht="15.5" x14ac:dyDescent="0.35">
      <c r="A18" s="3">
        <f>DATE(2023,1,9)+TIME(11,50,33)</f>
        <v>44935.493437500001</v>
      </c>
      <c r="B18" s="4" t="s">
        <v>68</v>
      </c>
      <c r="C18" s="4" t="s">
        <v>69</v>
      </c>
      <c r="D18" s="4" t="s">
        <v>70</v>
      </c>
      <c r="E18" s="4" t="s">
        <v>2</v>
      </c>
      <c r="F18" s="4" t="s">
        <v>3</v>
      </c>
      <c r="G18" s="4" t="s">
        <v>4</v>
      </c>
      <c r="H18" s="5">
        <f>DATE(2023,1,30)</f>
        <v>44956</v>
      </c>
      <c r="I18" s="5">
        <f>DATE(2023,2,2)</f>
        <v>44959</v>
      </c>
      <c r="J18" s="4"/>
      <c r="K18" s="5"/>
      <c r="L18" s="5"/>
      <c r="M18" s="4"/>
      <c r="N18" s="4"/>
      <c r="O18" s="4" t="s">
        <v>71</v>
      </c>
      <c r="P18" s="4" t="s">
        <v>6</v>
      </c>
      <c r="Q18" s="4" t="s">
        <v>72</v>
      </c>
      <c r="R18" s="4" t="s">
        <v>73</v>
      </c>
      <c r="S18" s="4"/>
      <c r="T18" s="6" t="s">
        <v>74</v>
      </c>
      <c r="U18" s="4" t="s">
        <v>75</v>
      </c>
      <c r="V18" s="4" t="s">
        <v>75</v>
      </c>
      <c r="W18" s="4" t="s">
        <v>76</v>
      </c>
      <c r="X18" s="4" t="s">
        <v>12</v>
      </c>
      <c r="Y18" s="4" t="s">
        <v>13</v>
      </c>
      <c r="Z18" s="4" t="s">
        <v>75</v>
      </c>
      <c r="AA18" s="4" t="s">
        <v>15</v>
      </c>
      <c r="AB18" s="4" t="s">
        <v>50</v>
      </c>
      <c r="AC18" s="4" t="s">
        <v>17</v>
      </c>
      <c r="AD18" s="4" t="s">
        <v>77</v>
      </c>
      <c r="AE18" s="4" t="s">
        <v>78</v>
      </c>
      <c r="AF18" s="4" t="s">
        <v>20</v>
      </c>
    </row>
    <row r="19" spans="1:32" ht="15.5" x14ac:dyDescent="0.35">
      <c r="A19" s="7">
        <f>DATE(2022,11,30)+TIME(15,51,1)</f>
        <v>44895.660428240742</v>
      </c>
      <c r="B19" s="8" t="s">
        <v>79</v>
      </c>
      <c r="C19" s="8" t="s">
        <v>80</v>
      </c>
      <c r="D19" s="8" t="s">
        <v>81</v>
      </c>
      <c r="E19" s="8" t="s">
        <v>82</v>
      </c>
      <c r="F19" s="8" t="s">
        <v>24</v>
      </c>
      <c r="G19" s="8" t="s">
        <v>4</v>
      </c>
      <c r="H19" s="9">
        <f>DATE(2023,1,30)</f>
        <v>44956</v>
      </c>
      <c r="I19" s="9">
        <f>DATE(2023,2,2)</f>
        <v>44959</v>
      </c>
      <c r="J19" s="8"/>
      <c r="K19" s="9"/>
      <c r="L19" s="9"/>
      <c r="M19" s="8"/>
      <c r="N19" s="8"/>
      <c r="O19" s="8" t="s">
        <v>83</v>
      </c>
      <c r="P19" s="8" t="s">
        <v>6</v>
      </c>
      <c r="Q19" s="8" t="s">
        <v>84</v>
      </c>
      <c r="R19" s="8" t="s">
        <v>83</v>
      </c>
      <c r="S19" s="8"/>
      <c r="T19" s="10" t="s">
        <v>85</v>
      </c>
      <c r="U19" s="8" t="s">
        <v>86</v>
      </c>
      <c r="V19" s="8" t="s">
        <v>87</v>
      </c>
      <c r="W19" s="8" t="s">
        <v>88</v>
      </c>
      <c r="X19" s="8" t="s">
        <v>89</v>
      </c>
      <c r="Y19" s="8" t="s">
        <v>90</v>
      </c>
      <c r="Z19" s="8" t="s">
        <v>91</v>
      </c>
      <c r="AA19" s="8" t="s">
        <v>15</v>
      </c>
      <c r="AB19" s="8" t="s">
        <v>50</v>
      </c>
      <c r="AC19" s="8" t="s">
        <v>34</v>
      </c>
      <c r="AD19" s="8" t="s">
        <v>18</v>
      </c>
      <c r="AE19" s="8" t="s">
        <v>19</v>
      </c>
      <c r="AF19" s="8" t="s">
        <v>20</v>
      </c>
    </row>
    <row r="20" spans="1:32" ht="15.5" x14ac:dyDescent="0.35">
      <c r="A20" s="3">
        <f>DATE(2022,12,5)+TIME(12,36,7)</f>
        <v>44900.525081018517</v>
      </c>
      <c r="B20" s="4" t="s">
        <v>92</v>
      </c>
      <c r="C20" s="4" t="s">
        <v>93</v>
      </c>
      <c r="D20" s="4" t="s">
        <v>94</v>
      </c>
      <c r="E20" s="4" t="s">
        <v>95</v>
      </c>
      <c r="F20" s="4" t="s">
        <v>24</v>
      </c>
      <c r="G20" s="4" t="s">
        <v>4</v>
      </c>
      <c r="H20" s="5">
        <f>DATE(2023,1,30)</f>
        <v>44956</v>
      </c>
      <c r="I20" s="5">
        <f>DATE(2023,2,2)</f>
        <v>44959</v>
      </c>
      <c r="J20" s="4"/>
      <c r="K20" s="5"/>
      <c r="L20" s="5"/>
      <c r="M20" s="4"/>
      <c r="N20" s="4"/>
      <c r="O20" s="4" t="s">
        <v>96</v>
      </c>
      <c r="P20" s="4" t="s">
        <v>6</v>
      </c>
      <c r="Q20" s="4" t="s">
        <v>97</v>
      </c>
      <c r="R20" s="4" t="s">
        <v>98</v>
      </c>
      <c r="S20" s="4" t="s">
        <v>99</v>
      </c>
      <c r="T20" s="6" t="s">
        <v>100</v>
      </c>
      <c r="U20" s="4" t="s">
        <v>101</v>
      </c>
      <c r="V20" s="4" t="s">
        <v>101</v>
      </c>
      <c r="W20" s="4" t="s">
        <v>102</v>
      </c>
      <c r="X20" s="4" t="s">
        <v>103</v>
      </c>
      <c r="Y20" s="4" t="s">
        <v>104</v>
      </c>
      <c r="Z20" s="4" t="s">
        <v>105</v>
      </c>
      <c r="AA20" s="4" t="s">
        <v>15</v>
      </c>
      <c r="AB20" s="4" t="s">
        <v>50</v>
      </c>
      <c r="AC20" s="4" t="s">
        <v>34</v>
      </c>
      <c r="AD20" s="4" t="s">
        <v>35</v>
      </c>
      <c r="AE20" s="4" t="s">
        <v>36</v>
      </c>
      <c r="AF20" s="4" t="s">
        <v>20</v>
      </c>
    </row>
    <row r="21" spans="1:32" ht="15.5" x14ac:dyDescent="0.35">
      <c r="A21" s="7">
        <f>DATE(2022,12,7)+TIME(12,54,55)</f>
        <v>44902.538136574076</v>
      </c>
      <c r="B21" s="8" t="s">
        <v>106</v>
      </c>
      <c r="C21" s="8" t="s">
        <v>107</v>
      </c>
      <c r="D21" s="8" t="s">
        <v>108</v>
      </c>
      <c r="E21" s="8" t="s">
        <v>109</v>
      </c>
      <c r="F21" s="8" t="s">
        <v>24</v>
      </c>
      <c r="G21" s="8" t="s">
        <v>4</v>
      </c>
      <c r="H21" s="9">
        <f>DATE(2023,1,30)</f>
        <v>44956</v>
      </c>
      <c r="I21" s="9">
        <f>DATE(2023,2,2)</f>
        <v>44959</v>
      </c>
      <c r="J21" s="8"/>
      <c r="K21" s="9"/>
      <c r="L21" s="9"/>
      <c r="M21" s="8"/>
      <c r="N21" s="8"/>
      <c r="O21" s="8" t="s">
        <v>110</v>
      </c>
      <c r="P21" s="8" t="s">
        <v>6</v>
      </c>
      <c r="Q21" s="8" t="s">
        <v>111</v>
      </c>
      <c r="R21" s="8" t="s">
        <v>112</v>
      </c>
      <c r="S21" s="8"/>
      <c r="T21" s="10" t="s">
        <v>113</v>
      </c>
      <c r="U21" s="8" t="s">
        <v>114</v>
      </c>
      <c r="V21" s="8" t="s">
        <v>114</v>
      </c>
      <c r="W21" s="8" t="s">
        <v>115</v>
      </c>
      <c r="X21" s="8" t="s">
        <v>116</v>
      </c>
      <c r="Y21" s="8" t="s">
        <v>117</v>
      </c>
      <c r="Z21" s="8" t="s">
        <v>118</v>
      </c>
      <c r="AA21" s="8" t="s">
        <v>119</v>
      </c>
      <c r="AB21" s="8" t="s">
        <v>16</v>
      </c>
      <c r="AC21" s="8" t="s">
        <v>34</v>
      </c>
      <c r="AD21" s="8" t="s">
        <v>18</v>
      </c>
      <c r="AE21" s="8" t="s">
        <v>19</v>
      </c>
      <c r="AF21" s="8" t="s">
        <v>20</v>
      </c>
    </row>
    <row r="22" spans="1:32" ht="15.5" x14ac:dyDescent="0.35">
      <c r="A22" s="3">
        <f>DATE(2023,1,29)+TIME(18,56,45)</f>
        <v>44955.789409722223</v>
      </c>
      <c r="B22" s="4" t="s">
        <v>120</v>
      </c>
      <c r="C22" s="4" t="s">
        <v>121</v>
      </c>
      <c r="D22" s="4" t="s">
        <v>122</v>
      </c>
      <c r="E22" s="4" t="s">
        <v>123</v>
      </c>
      <c r="F22" s="4" t="s">
        <v>24</v>
      </c>
      <c r="G22" s="4" t="s">
        <v>4</v>
      </c>
      <c r="H22" s="5"/>
      <c r="I22" s="5"/>
      <c r="J22" s="4" t="s">
        <v>124</v>
      </c>
      <c r="K22" s="5">
        <f>DATE(2023,1,30)</f>
        <v>44956</v>
      </c>
      <c r="L22" s="5">
        <f>DATE(2023,2,2)</f>
        <v>44959</v>
      </c>
      <c r="M22" s="4"/>
      <c r="N22" s="4"/>
      <c r="O22" s="4" t="s">
        <v>125</v>
      </c>
      <c r="P22" s="4"/>
      <c r="Q22" s="4" t="s">
        <v>126</v>
      </c>
      <c r="R22" s="4" t="s">
        <v>127</v>
      </c>
      <c r="S22" s="4"/>
      <c r="T22" s="6" t="s">
        <v>128</v>
      </c>
      <c r="U22" s="4"/>
      <c r="V22" s="4"/>
      <c r="W22" s="4"/>
      <c r="X22" s="4"/>
      <c r="Y22" s="4"/>
      <c r="Z22" s="4"/>
      <c r="AA22" s="4" t="s">
        <v>15</v>
      </c>
      <c r="AB22" s="4" t="s">
        <v>50</v>
      </c>
      <c r="AC22" s="4" t="s">
        <v>34</v>
      </c>
      <c r="AD22" s="4" t="s">
        <v>67</v>
      </c>
      <c r="AE22" s="4" t="s">
        <v>78</v>
      </c>
      <c r="AF22" s="4" t="s">
        <v>20</v>
      </c>
    </row>
    <row r="23" spans="1:32" ht="15.5" x14ac:dyDescent="0.35">
      <c r="A23" s="3">
        <f>DATE(2022,11,28)+TIME(16,55,18)</f>
        <v>44893.705069444448</v>
      </c>
      <c r="B23" s="4" t="s">
        <v>142</v>
      </c>
      <c r="C23" s="4" t="s">
        <v>143</v>
      </c>
      <c r="D23" s="4" t="s">
        <v>144</v>
      </c>
      <c r="E23" s="4" t="s">
        <v>145</v>
      </c>
      <c r="F23" s="4" t="s">
        <v>24</v>
      </c>
      <c r="G23" s="4" t="s">
        <v>4</v>
      </c>
      <c r="H23" s="5">
        <f>DATE(2023,1,30)</f>
        <v>44956</v>
      </c>
      <c r="I23" s="5">
        <f>DATE(2023,2,2)</f>
        <v>44959</v>
      </c>
      <c r="J23" s="4"/>
      <c r="K23" s="5"/>
      <c r="L23" s="5"/>
      <c r="M23" s="4"/>
      <c r="N23" s="4" t="s">
        <v>146</v>
      </c>
      <c r="O23" s="4" t="s">
        <v>147</v>
      </c>
      <c r="P23" s="4" t="s">
        <v>6</v>
      </c>
      <c r="Q23" s="4" t="s">
        <v>148</v>
      </c>
      <c r="R23" s="4" t="s">
        <v>149</v>
      </c>
      <c r="S23" s="4"/>
      <c r="T23" s="6" t="s">
        <v>150</v>
      </c>
      <c r="U23" s="4" t="s">
        <v>151</v>
      </c>
      <c r="V23" s="4" t="s">
        <v>151</v>
      </c>
      <c r="W23" s="4" t="s">
        <v>152</v>
      </c>
      <c r="X23" s="4" t="s">
        <v>153</v>
      </c>
      <c r="Y23" s="4" t="s">
        <v>154</v>
      </c>
      <c r="Z23" s="4" t="s">
        <v>155</v>
      </c>
      <c r="AA23" s="4" t="s">
        <v>15</v>
      </c>
      <c r="AB23" s="4"/>
      <c r="AC23" s="4" t="s">
        <v>34</v>
      </c>
      <c r="AD23" s="4" t="s">
        <v>67</v>
      </c>
      <c r="AE23" s="4" t="s">
        <v>78</v>
      </c>
      <c r="AF23" s="4" t="s">
        <v>20</v>
      </c>
    </row>
    <row r="24" spans="1:32" ht="15.5" x14ac:dyDescent="0.35">
      <c r="A24" s="7">
        <f>DATE(2022,12,6)+TIME(14,25,54)</f>
        <v>44901.601319444446</v>
      </c>
      <c r="B24" s="8" t="s">
        <v>156</v>
      </c>
      <c r="C24" s="8" t="s">
        <v>157</v>
      </c>
      <c r="D24" s="8" t="s">
        <v>158</v>
      </c>
      <c r="E24" s="8" t="s">
        <v>109</v>
      </c>
      <c r="F24" s="8" t="s">
        <v>3</v>
      </c>
      <c r="G24" s="8" t="s">
        <v>4</v>
      </c>
      <c r="H24" s="9">
        <f>DATE(2023,1,30)</f>
        <v>44956</v>
      </c>
      <c r="I24" s="9">
        <f>DATE(2023,2,2)</f>
        <v>44959</v>
      </c>
      <c r="J24" s="8"/>
      <c r="K24" s="9"/>
      <c r="L24" s="9"/>
      <c r="M24" s="8"/>
      <c r="N24" s="8"/>
      <c r="O24" s="8" t="s">
        <v>159</v>
      </c>
      <c r="P24" s="8" t="s">
        <v>6</v>
      </c>
      <c r="Q24" s="8" t="s">
        <v>160</v>
      </c>
      <c r="R24" s="8" t="s">
        <v>161</v>
      </c>
      <c r="S24" s="8"/>
      <c r="T24" s="10" t="s">
        <v>162</v>
      </c>
      <c r="U24" s="8" t="s">
        <v>163</v>
      </c>
      <c r="V24" s="8" t="s">
        <v>163</v>
      </c>
      <c r="W24" s="8" t="s">
        <v>164</v>
      </c>
      <c r="X24" s="8" t="s">
        <v>116</v>
      </c>
      <c r="Y24" s="8" t="s">
        <v>117</v>
      </c>
      <c r="Z24" s="8" t="s">
        <v>165</v>
      </c>
      <c r="AA24" s="8" t="s">
        <v>15</v>
      </c>
      <c r="AB24" s="8" t="s">
        <v>50</v>
      </c>
      <c r="AC24" s="8" t="s">
        <v>17</v>
      </c>
      <c r="AD24" s="8" t="s">
        <v>67</v>
      </c>
      <c r="AE24" s="8" t="s">
        <v>78</v>
      </c>
      <c r="AF24" s="8" t="s">
        <v>20</v>
      </c>
    </row>
    <row r="25" spans="1:32" ht="15.5" x14ac:dyDescent="0.35">
      <c r="A25" s="3">
        <f>DATE(2022,11,30)+TIME(9,52,57)</f>
        <v>44895.411770833336</v>
      </c>
      <c r="B25" s="4" t="s">
        <v>166</v>
      </c>
      <c r="C25" s="4" t="s">
        <v>167</v>
      </c>
      <c r="D25" s="4" t="s">
        <v>168</v>
      </c>
      <c r="E25" s="4" t="s">
        <v>169</v>
      </c>
      <c r="F25" s="4" t="s">
        <v>24</v>
      </c>
      <c r="G25" s="4" t="s">
        <v>4</v>
      </c>
      <c r="H25" s="5">
        <f>DATE(2023,1,30)</f>
        <v>44956</v>
      </c>
      <c r="I25" s="5">
        <f>DATE(2023,2,2)</f>
        <v>44959</v>
      </c>
      <c r="J25" s="4"/>
      <c r="K25" s="5"/>
      <c r="L25" s="5"/>
      <c r="M25" s="4"/>
      <c r="N25" s="4" t="s">
        <v>170</v>
      </c>
      <c r="O25" s="4" t="s">
        <v>171</v>
      </c>
      <c r="P25" s="4" t="s">
        <v>6</v>
      </c>
      <c r="Q25" s="4" t="s">
        <v>172</v>
      </c>
      <c r="R25" s="4" t="s">
        <v>173</v>
      </c>
      <c r="S25" s="4"/>
      <c r="T25" s="6" t="s">
        <v>174</v>
      </c>
      <c r="U25" s="4" t="s">
        <v>175</v>
      </c>
      <c r="V25" s="4" t="s">
        <v>175</v>
      </c>
      <c r="W25" s="4" t="s">
        <v>176</v>
      </c>
      <c r="X25" s="4" t="s">
        <v>177</v>
      </c>
      <c r="Y25" s="4" t="s">
        <v>178</v>
      </c>
      <c r="Z25" s="4" t="s">
        <v>179</v>
      </c>
      <c r="AA25" s="4" t="s">
        <v>15</v>
      </c>
      <c r="AB25" s="4" t="s">
        <v>50</v>
      </c>
      <c r="AC25" s="4" t="s">
        <v>34</v>
      </c>
      <c r="AD25" s="4" t="s">
        <v>35</v>
      </c>
      <c r="AE25" s="4" t="s">
        <v>36</v>
      </c>
      <c r="AF25" s="4" t="s">
        <v>20</v>
      </c>
    </row>
    <row r="26" spans="1:32" ht="15.5" x14ac:dyDescent="0.35">
      <c r="A26" s="7">
        <f>DATE(2022,12,5)+TIME(12,41,21)</f>
        <v>44900.528715277775</v>
      </c>
      <c r="B26" s="8" t="s">
        <v>180</v>
      </c>
      <c r="C26" s="8" t="s">
        <v>181</v>
      </c>
      <c r="D26" s="8" t="s">
        <v>182</v>
      </c>
      <c r="E26" s="8" t="s">
        <v>95</v>
      </c>
      <c r="F26" s="8" t="s">
        <v>24</v>
      </c>
      <c r="G26" s="8" t="s">
        <v>4</v>
      </c>
      <c r="H26" s="9">
        <f>DATE(2023,1,30)</f>
        <v>44956</v>
      </c>
      <c r="I26" s="9">
        <f>DATE(2023,2,2)</f>
        <v>44959</v>
      </c>
      <c r="J26" s="8"/>
      <c r="K26" s="9"/>
      <c r="L26" s="9"/>
      <c r="M26" s="8"/>
      <c r="N26" s="8"/>
      <c r="O26" s="8" t="s">
        <v>183</v>
      </c>
      <c r="P26" s="8" t="s">
        <v>6</v>
      </c>
      <c r="Q26" s="8" t="s">
        <v>184</v>
      </c>
      <c r="R26" s="8" t="s">
        <v>185</v>
      </c>
      <c r="S26" s="8"/>
      <c r="T26" s="10" t="s">
        <v>186</v>
      </c>
      <c r="U26" s="8" t="s">
        <v>187</v>
      </c>
      <c r="V26" s="8" t="s">
        <v>187</v>
      </c>
      <c r="W26" s="8" t="s">
        <v>188</v>
      </c>
      <c r="X26" s="8" t="s">
        <v>103</v>
      </c>
      <c r="Y26" s="8" t="s">
        <v>104</v>
      </c>
      <c r="Z26" s="8" t="s">
        <v>189</v>
      </c>
      <c r="AA26" s="8" t="s">
        <v>15</v>
      </c>
      <c r="AB26" s="8" t="s">
        <v>50</v>
      </c>
      <c r="AC26" s="8" t="s">
        <v>34</v>
      </c>
      <c r="AD26" s="8" t="s">
        <v>35</v>
      </c>
      <c r="AE26" s="8" t="s">
        <v>36</v>
      </c>
      <c r="AF26" s="8" t="s">
        <v>20</v>
      </c>
    </row>
    <row r="27" spans="1:32" ht="15.5" x14ac:dyDescent="0.35">
      <c r="A27" s="3">
        <f>DATE(2022,12,19)+TIME(10,2,41)</f>
        <v>44914.418530092589</v>
      </c>
      <c r="B27" s="4" t="s">
        <v>190</v>
      </c>
      <c r="C27" s="4" t="s">
        <v>191</v>
      </c>
      <c r="D27" s="4" t="s">
        <v>192</v>
      </c>
      <c r="E27" s="4" t="s">
        <v>193</v>
      </c>
      <c r="F27" s="4" t="s">
        <v>24</v>
      </c>
      <c r="G27" s="4" t="s">
        <v>4</v>
      </c>
      <c r="H27" s="5">
        <f>DATE(2023,1,30)</f>
        <v>44956</v>
      </c>
      <c r="I27" s="5">
        <f>DATE(2023,2,2)</f>
        <v>44959</v>
      </c>
      <c r="J27" s="4"/>
      <c r="K27" s="5"/>
      <c r="L27" s="5"/>
      <c r="M27" s="4"/>
      <c r="N27" s="4"/>
      <c r="O27" s="4" t="s">
        <v>194</v>
      </c>
      <c r="P27" s="4" t="s">
        <v>6</v>
      </c>
      <c r="Q27" s="4" t="s">
        <v>195</v>
      </c>
      <c r="R27" s="4" t="s">
        <v>196</v>
      </c>
      <c r="S27" s="4"/>
      <c r="T27" s="6" t="s">
        <v>197</v>
      </c>
      <c r="U27" s="4" t="s">
        <v>198</v>
      </c>
      <c r="V27" s="4" t="s">
        <v>198</v>
      </c>
      <c r="W27" s="4" t="s">
        <v>199</v>
      </c>
      <c r="X27" s="4" t="s">
        <v>200</v>
      </c>
      <c r="Y27" s="4" t="s">
        <v>201</v>
      </c>
      <c r="Z27" s="4" t="s">
        <v>202</v>
      </c>
      <c r="AA27" s="4" t="s">
        <v>15</v>
      </c>
      <c r="AB27" s="4" t="s">
        <v>203</v>
      </c>
      <c r="AC27" s="4" t="s">
        <v>34</v>
      </c>
      <c r="AD27" s="4" t="s">
        <v>35</v>
      </c>
      <c r="AE27" s="4" t="s">
        <v>78</v>
      </c>
      <c r="AF27" s="4" t="s">
        <v>20</v>
      </c>
    </row>
    <row r="28" spans="1:32" ht="15.5" x14ac:dyDescent="0.35">
      <c r="A28" s="7">
        <f>DATE(2022,12,8)+TIME(14,7,22)</f>
        <v>44903.588449074072</v>
      </c>
      <c r="B28" s="8" t="s">
        <v>204</v>
      </c>
      <c r="C28" s="8" t="s">
        <v>205</v>
      </c>
      <c r="D28" s="8" t="s">
        <v>206</v>
      </c>
      <c r="E28" s="8" t="s">
        <v>40</v>
      </c>
      <c r="F28" s="8" t="s">
        <v>3</v>
      </c>
      <c r="G28" s="8" t="s">
        <v>4</v>
      </c>
      <c r="H28" s="9">
        <f>DATE(2023,1,30)</f>
        <v>44956</v>
      </c>
      <c r="I28" s="9">
        <f>DATE(2023,2,2)</f>
        <v>44959</v>
      </c>
      <c r="J28" s="8"/>
      <c r="K28" s="9"/>
      <c r="L28" s="9"/>
      <c r="M28" s="8"/>
      <c r="N28" s="8"/>
      <c r="O28" s="8" t="s">
        <v>207</v>
      </c>
      <c r="P28" s="8" t="s">
        <v>6</v>
      </c>
      <c r="Q28" s="8" t="s">
        <v>208</v>
      </c>
      <c r="R28" s="8" t="s">
        <v>209</v>
      </c>
      <c r="S28" s="8" t="s">
        <v>210</v>
      </c>
      <c r="T28" s="10" t="s">
        <v>211</v>
      </c>
      <c r="U28" s="8" t="s">
        <v>212</v>
      </c>
      <c r="V28" s="8" t="s">
        <v>213</v>
      </c>
      <c r="W28" s="8" t="s">
        <v>116</v>
      </c>
      <c r="X28" s="8" t="s">
        <v>116</v>
      </c>
      <c r="Y28" s="8" t="s">
        <v>117</v>
      </c>
      <c r="Z28" s="8" t="s">
        <v>214</v>
      </c>
      <c r="AA28" s="8" t="s">
        <v>215</v>
      </c>
      <c r="AB28" s="8" t="s">
        <v>216</v>
      </c>
      <c r="AC28" s="8" t="s">
        <v>17</v>
      </c>
      <c r="AD28" s="8" t="s">
        <v>35</v>
      </c>
      <c r="AE28" s="8" t="s">
        <v>36</v>
      </c>
      <c r="AF28" s="8" t="s">
        <v>20</v>
      </c>
    </row>
    <row r="29" spans="1:32" ht="15.5" x14ac:dyDescent="0.35">
      <c r="A29" s="7">
        <f>DATE(2022,12,9)+TIME(18,36,5)</f>
        <v>44904.775057870371</v>
      </c>
      <c r="B29" s="8" t="s">
        <v>232</v>
      </c>
      <c r="C29" s="8" t="s">
        <v>233</v>
      </c>
      <c r="D29" s="8" t="s">
        <v>234</v>
      </c>
      <c r="E29" s="8" t="s">
        <v>82</v>
      </c>
      <c r="F29" s="8" t="s">
        <v>24</v>
      </c>
      <c r="G29" s="8" t="s">
        <v>4</v>
      </c>
      <c r="H29" s="9">
        <f>DATE(2023,1,30)</f>
        <v>44956</v>
      </c>
      <c r="I29" s="9">
        <f>DATE(2023,2,2)</f>
        <v>44959</v>
      </c>
      <c r="J29" s="8"/>
      <c r="K29" s="9"/>
      <c r="L29" s="9"/>
      <c r="M29" s="8"/>
      <c r="N29" s="8"/>
      <c r="O29" s="8" t="s">
        <v>235</v>
      </c>
      <c r="P29" s="8" t="s">
        <v>6</v>
      </c>
      <c r="Q29" s="8" t="s">
        <v>236</v>
      </c>
      <c r="R29" s="8" t="s">
        <v>237</v>
      </c>
      <c r="S29" s="8"/>
      <c r="T29" s="10" t="s">
        <v>238</v>
      </c>
      <c r="U29" s="8" t="s">
        <v>239</v>
      </c>
      <c r="V29" s="8" t="s">
        <v>239</v>
      </c>
      <c r="W29" s="8" t="s">
        <v>88</v>
      </c>
      <c r="X29" s="8" t="s">
        <v>89</v>
      </c>
      <c r="Y29" s="8" t="s">
        <v>90</v>
      </c>
      <c r="Z29" s="8" t="s">
        <v>240</v>
      </c>
      <c r="AA29" s="8" t="s">
        <v>15</v>
      </c>
      <c r="AB29" s="8"/>
      <c r="AC29" s="8" t="s">
        <v>34</v>
      </c>
      <c r="AD29" s="8" t="s">
        <v>77</v>
      </c>
      <c r="AE29" s="8" t="s">
        <v>36</v>
      </c>
      <c r="AF29" s="8" t="s">
        <v>20</v>
      </c>
    </row>
    <row r="30" spans="1:32" ht="15.5" x14ac:dyDescent="0.35">
      <c r="A30" s="3">
        <f>DATE(2022,12,5)+TIME(13,57,44)</f>
        <v>44900.581759259258</v>
      </c>
      <c r="B30" s="4" t="s">
        <v>241</v>
      </c>
      <c r="C30" s="4" t="s">
        <v>242</v>
      </c>
      <c r="D30" s="4" t="s">
        <v>243</v>
      </c>
      <c r="E30" s="4" t="s">
        <v>244</v>
      </c>
      <c r="F30" s="4" t="s">
        <v>3</v>
      </c>
      <c r="G30" s="4" t="s">
        <v>4</v>
      </c>
      <c r="H30" s="5">
        <f>DATE(2023,1,30)</f>
        <v>44956</v>
      </c>
      <c r="I30" s="5">
        <f>DATE(2023,2,3)</f>
        <v>44960</v>
      </c>
      <c r="J30" s="4"/>
      <c r="K30" s="5"/>
      <c r="L30" s="5"/>
      <c r="M30" s="4"/>
      <c r="N30" s="4"/>
      <c r="O30" s="4" t="s">
        <v>245</v>
      </c>
      <c r="P30" s="4" t="s">
        <v>6</v>
      </c>
      <c r="Q30" s="4" t="s">
        <v>246</v>
      </c>
      <c r="R30" s="4" t="s">
        <v>247</v>
      </c>
      <c r="S30" s="4" t="s">
        <v>248</v>
      </c>
      <c r="T30" s="6" t="s">
        <v>249</v>
      </c>
      <c r="U30" s="4" t="s">
        <v>250</v>
      </c>
      <c r="V30" s="4" t="s">
        <v>250</v>
      </c>
      <c r="W30" s="4" t="s">
        <v>251</v>
      </c>
      <c r="X30" s="4" t="s">
        <v>252</v>
      </c>
      <c r="Y30" s="4" t="s">
        <v>253</v>
      </c>
      <c r="Z30" s="4" t="s">
        <v>254</v>
      </c>
      <c r="AA30" s="4" t="s">
        <v>15</v>
      </c>
      <c r="AB30" s="4" t="s">
        <v>50</v>
      </c>
      <c r="AC30" s="4" t="s">
        <v>17</v>
      </c>
      <c r="AD30" s="4" t="s">
        <v>35</v>
      </c>
      <c r="AE30" s="4" t="s">
        <v>36</v>
      </c>
      <c r="AF30" s="4" t="s">
        <v>20</v>
      </c>
    </row>
    <row r="31" spans="1:32" ht="15.5" x14ac:dyDescent="0.35">
      <c r="A31" s="7">
        <f>DATE(2023,1,3)+TIME(13,5,59)</f>
        <v>44929.54582175926</v>
      </c>
      <c r="B31" s="8" t="s">
        <v>280</v>
      </c>
      <c r="C31" s="8" t="s">
        <v>281</v>
      </c>
      <c r="D31" s="8" t="s">
        <v>282</v>
      </c>
      <c r="E31" s="8" t="s">
        <v>283</v>
      </c>
      <c r="F31" s="8" t="s">
        <v>24</v>
      </c>
      <c r="G31" s="8" t="s">
        <v>4</v>
      </c>
      <c r="H31" s="9">
        <f>DATE(2023,1,30)</f>
        <v>44956</v>
      </c>
      <c r="I31" s="9">
        <f>DATE(2023,2,3)</f>
        <v>44960</v>
      </c>
      <c r="J31" s="8"/>
      <c r="K31" s="9"/>
      <c r="L31" s="9"/>
      <c r="M31" s="8"/>
      <c r="N31" s="8"/>
      <c r="O31" s="8" t="s">
        <v>284</v>
      </c>
      <c r="P31" s="8" t="s">
        <v>6</v>
      </c>
      <c r="Q31" s="8" t="s">
        <v>285</v>
      </c>
      <c r="R31" s="8" t="s">
        <v>286</v>
      </c>
      <c r="S31" s="8" t="s">
        <v>287</v>
      </c>
      <c r="T31" s="10" t="s">
        <v>288</v>
      </c>
      <c r="U31" s="8" t="s">
        <v>289</v>
      </c>
      <c r="V31" s="8" t="s">
        <v>289</v>
      </c>
      <c r="W31" s="8" t="s">
        <v>290</v>
      </c>
      <c r="X31" s="8" t="s">
        <v>291</v>
      </c>
      <c r="Y31" s="8" t="s">
        <v>292</v>
      </c>
      <c r="Z31" s="8" t="s">
        <v>293</v>
      </c>
      <c r="AA31" s="8" t="s">
        <v>15</v>
      </c>
      <c r="AB31" s="8" t="s">
        <v>50</v>
      </c>
      <c r="AC31" s="8" t="s">
        <v>34</v>
      </c>
      <c r="AD31" s="8" t="s">
        <v>18</v>
      </c>
      <c r="AE31" s="8" t="s">
        <v>36</v>
      </c>
      <c r="AF31" s="8" t="s">
        <v>20</v>
      </c>
    </row>
    <row r="32" spans="1:32" ht="15.5" x14ac:dyDescent="0.35">
      <c r="A32" s="3">
        <f>DATE(2022,12,6)+TIME(14,8,15)</f>
        <v>44901.589062500003</v>
      </c>
      <c r="B32" s="4" t="s">
        <v>294</v>
      </c>
      <c r="C32" s="4" t="s">
        <v>295</v>
      </c>
      <c r="D32" s="4" t="s">
        <v>296</v>
      </c>
      <c r="E32" s="4" t="s">
        <v>109</v>
      </c>
      <c r="F32" s="4" t="s">
        <v>3</v>
      </c>
      <c r="G32" s="4" t="s">
        <v>4</v>
      </c>
      <c r="H32" s="5">
        <f>DATE(2023,1,30)</f>
        <v>44956</v>
      </c>
      <c r="I32" s="5">
        <f>DATE(2023,2,2)</f>
        <v>44959</v>
      </c>
      <c r="J32" s="4"/>
      <c r="K32" s="5"/>
      <c r="L32" s="5"/>
      <c r="M32" s="4"/>
      <c r="N32" s="4"/>
      <c r="O32" s="4" t="s">
        <v>297</v>
      </c>
      <c r="P32" s="4" t="s">
        <v>6</v>
      </c>
      <c r="Q32" s="4" t="s">
        <v>298</v>
      </c>
      <c r="R32" s="4" t="s">
        <v>299</v>
      </c>
      <c r="S32" s="4"/>
      <c r="T32" s="6" t="s">
        <v>300</v>
      </c>
      <c r="U32" s="4" t="s">
        <v>301</v>
      </c>
      <c r="V32" s="4" t="s">
        <v>301</v>
      </c>
      <c r="W32" s="4" t="s">
        <v>302</v>
      </c>
      <c r="X32" s="4" t="s">
        <v>116</v>
      </c>
      <c r="Y32" s="4" t="s">
        <v>117</v>
      </c>
      <c r="Z32" s="4" t="s">
        <v>303</v>
      </c>
      <c r="AA32" s="4" t="s">
        <v>15</v>
      </c>
      <c r="AB32" s="4" t="s">
        <v>50</v>
      </c>
      <c r="AC32" s="4" t="s">
        <v>17</v>
      </c>
      <c r="AD32" s="4" t="s">
        <v>35</v>
      </c>
      <c r="AE32" s="4" t="s">
        <v>19</v>
      </c>
      <c r="AF32" s="4" t="s">
        <v>20</v>
      </c>
    </row>
    <row r="33" spans="1:32" ht="15.5" x14ac:dyDescent="0.35">
      <c r="A33" s="7">
        <f>DATE(2022,11,30)+TIME(17,28,51)</f>
        <v>44895.728368055556</v>
      </c>
      <c r="B33" s="8" t="s">
        <v>304</v>
      </c>
      <c r="C33" s="8" t="s">
        <v>305</v>
      </c>
      <c r="D33" s="8" t="s">
        <v>306</v>
      </c>
      <c r="E33" s="8" t="s">
        <v>82</v>
      </c>
      <c r="F33" s="8" t="s">
        <v>24</v>
      </c>
      <c r="G33" s="8" t="s">
        <v>4</v>
      </c>
      <c r="H33" s="9">
        <f>DATE(2023,1,30)</f>
        <v>44956</v>
      </c>
      <c r="I33" s="9">
        <f>DATE(2023,2,2)</f>
        <v>44959</v>
      </c>
      <c r="J33" s="8"/>
      <c r="K33" s="9"/>
      <c r="L33" s="9"/>
      <c r="M33" s="8"/>
      <c r="N33" s="8"/>
      <c r="O33" s="8" t="s">
        <v>307</v>
      </c>
      <c r="P33" s="8" t="s">
        <v>6</v>
      </c>
      <c r="Q33" s="8" t="s">
        <v>308</v>
      </c>
      <c r="R33" s="8" t="s">
        <v>309</v>
      </c>
      <c r="S33" s="8"/>
      <c r="T33" s="10" t="s">
        <v>310</v>
      </c>
      <c r="U33" s="8" t="s">
        <v>311</v>
      </c>
      <c r="V33" s="8" t="s">
        <v>311</v>
      </c>
      <c r="W33" s="8" t="s">
        <v>88</v>
      </c>
      <c r="X33" s="8" t="s">
        <v>89</v>
      </c>
      <c r="Y33" s="8" t="s">
        <v>90</v>
      </c>
      <c r="Z33" s="8" t="s">
        <v>312</v>
      </c>
      <c r="AA33" s="8" t="s">
        <v>15</v>
      </c>
      <c r="AB33" s="8" t="s">
        <v>50</v>
      </c>
      <c r="AC33" s="8" t="s">
        <v>34</v>
      </c>
      <c r="AD33" s="8" t="s">
        <v>35</v>
      </c>
      <c r="AE33" s="8" t="s">
        <v>36</v>
      </c>
      <c r="AF33" s="8" t="s">
        <v>20</v>
      </c>
    </row>
    <row r="34" spans="1:32" ht="15.5" x14ac:dyDescent="0.35">
      <c r="A34" s="3">
        <f>DATE(2022,11,30)+TIME(15,47,26)</f>
        <v>44895.657939814817</v>
      </c>
      <c r="B34" s="4" t="s">
        <v>313</v>
      </c>
      <c r="C34" s="4" t="s">
        <v>314</v>
      </c>
      <c r="D34" s="4" t="s">
        <v>315</v>
      </c>
      <c r="E34" s="4" t="s">
        <v>169</v>
      </c>
      <c r="F34" s="4" t="s">
        <v>24</v>
      </c>
      <c r="G34" s="4" t="s">
        <v>4</v>
      </c>
      <c r="H34" s="5">
        <f>DATE(2023,1,30)</f>
        <v>44956</v>
      </c>
      <c r="I34" s="5">
        <f>DATE(2023,2,3)</f>
        <v>44960</v>
      </c>
      <c r="J34" s="4"/>
      <c r="K34" s="5"/>
      <c r="L34" s="5"/>
      <c r="M34" s="4"/>
      <c r="N34" s="4" t="s">
        <v>316</v>
      </c>
      <c r="O34" s="4" t="s">
        <v>317</v>
      </c>
      <c r="P34" s="4" t="s">
        <v>6</v>
      </c>
      <c r="Q34" s="4" t="s">
        <v>318</v>
      </c>
      <c r="R34" s="4" t="s">
        <v>319</v>
      </c>
      <c r="S34" s="4"/>
      <c r="T34" s="6" t="s">
        <v>320</v>
      </c>
      <c r="U34" s="4" t="s">
        <v>321</v>
      </c>
      <c r="V34" s="4" t="s">
        <v>321</v>
      </c>
      <c r="W34" s="4" t="s">
        <v>322</v>
      </c>
      <c r="X34" s="4" t="s">
        <v>177</v>
      </c>
      <c r="Y34" s="4" t="s">
        <v>178</v>
      </c>
      <c r="Z34" s="4" t="s">
        <v>323</v>
      </c>
      <c r="AA34" s="4" t="s">
        <v>15</v>
      </c>
      <c r="AB34" s="4" t="s">
        <v>33</v>
      </c>
      <c r="AC34" s="4"/>
      <c r="AD34" s="4" t="s">
        <v>324</v>
      </c>
      <c r="AE34" s="4" t="s">
        <v>78</v>
      </c>
      <c r="AF34" s="4" t="s">
        <v>20</v>
      </c>
    </row>
    <row r="35" spans="1:32" ht="15.5" x14ac:dyDescent="0.35">
      <c r="A35" s="3">
        <f>DATE(2023,1,9)+TIME(10,27,32)</f>
        <v>44935.435787037037</v>
      </c>
      <c r="B35" s="4" t="s">
        <v>336</v>
      </c>
      <c r="C35" s="4" t="s">
        <v>337</v>
      </c>
      <c r="D35" s="4" t="s">
        <v>338</v>
      </c>
      <c r="E35" s="4" t="s">
        <v>339</v>
      </c>
      <c r="F35" s="4" t="s">
        <v>3</v>
      </c>
      <c r="G35" s="4" t="s">
        <v>4</v>
      </c>
      <c r="H35" s="5">
        <f>DATE(2023,1,30)</f>
        <v>44956</v>
      </c>
      <c r="I35" s="5">
        <f>DATE(2023,2,2)</f>
        <v>44959</v>
      </c>
      <c r="J35" s="4"/>
      <c r="K35" s="5"/>
      <c r="L35" s="5"/>
      <c r="M35" s="4"/>
      <c r="N35" s="4"/>
      <c r="O35" s="4" t="s">
        <v>340</v>
      </c>
      <c r="P35" s="4" t="s">
        <v>6</v>
      </c>
      <c r="Q35" s="4" t="s">
        <v>341</v>
      </c>
      <c r="R35" s="4" t="s">
        <v>342</v>
      </c>
      <c r="S35" s="4" t="s">
        <v>343</v>
      </c>
      <c r="T35" s="6" t="s">
        <v>344</v>
      </c>
      <c r="U35" s="4" t="s">
        <v>345</v>
      </c>
      <c r="V35" s="4" t="s">
        <v>345</v>
      </c>
      <c r="W35" s="4" t="s">
        <v>346</v>
      </c>
      <c r="X35" s="4" t="s">
        <v>347</v>
      </c>
      <c r="Y35" s="4" t="s">
        <v>348</v>
      </c>
      <c r="Z35" s="4" t="s">
        <v>349</v>
      </c>
      <c r="AA35" s="4" t="s">
        <v>15</v>
      </c>
      <c r="AB35" s="4"/>
      <c r="AC35" s="4" t="s">
        <v>17</v>
      </c>
      <c r="AD35" s="4" t="s">
        <v>18</v>
      </c>
      <c r="AE35" s="4" t="s">
        <v>19</v>
      </c>
      <c r="AF35" s="4" t="s">
        <v>20</v>
      </c>
    </row>
    <row r="36" spans="1:32" ht="15.5" x14ac:dyDescent="0.35">
      <c r="A36" s="7">
        <f>DATE(2022,12,6)+TIME(14,37,57)</f>
        <v>44901.6096875</v>
      </c>
      <c r="B36" s="8" t="s">
        <v>350</v>
      </c>
      <c r="C36" s="8" t="s">
        <v>351</v>
      </c>
      <c r="D36" s="8" t="s">
        <v>352</v>
      </c>
      <c r="E36" s="8" t="s">
        <v>109</v>
      </c>
      <c r="F36" s="8" t="s">
        <v>24</v>
      </c>
      <c r="G36" s="8" t="s">
        <v>4</v>
      </c>
      <c r="H36" s="9">
        <f>DATE(2023,1,30)</f>
        <v>44956</v>
      </c>
      <c r="I36" s="9">
        <f>DATE(2023,2,2)</f>
        <v>44959</v>
      </c>
      <c r="J36" s="8"/>
      <c r="K36" s="9"/>
      <c r="L36" s="9"/>
      <c r="M36" s="8"/>
      <c r="N36" s="8"/>
      <c r="O36" s="8" t="s">
        <v>353</v>
      </c>
      <c r="P36" s="8" t="s">
        <v>6</v>
      </c>
      <c r="Q36" s="8" t="s">
        <v>354</v>
      </c>
      <c r="R36" s="8" t="s">
        <v>355</v>
      </c>
      <c r="S36" s="8"/>
      <c r="T36" s="10" t="s">
        <v>356</v>
      </c>
      <c r="U36" s="8" t="s">
        <v>357</v>
      </c>
      <c r="V36" s="8" t="s">
        <v>357</v>
      </c>
      <c r="W36" s="8" t="s">
        <v>358</v>
      </c>
      <c r="X36" s="8" t="s">
        <v>116</v>
      </c>
      <c r="Y36" s="8" t="s">
        <v>117</v>
      </c>
      <c r="Z36" s="8" t="s">
        <v>359</v>
      </c>
      <c r="AA36" s="8" t="s">
        <v>15</v>
      </c>
      <c r="AB36" s="8" t="s">
        <v>50</v>
      </c>
      <c r="AC36" s="8" t="s">
        <v>34</v>
      </c>
      <c r="AD36" s="8" t="s">
        <v>18</v>
      </c>
      <c r="AE36" s="8" t="s">
        <v>19</v>
      </c>
      <c r="AF36" s="8" t="s">
        <v>20</v>
      </c>
    </row>
    <row r="37" spans="1:32" ht="15.5" x14ac:dyDescent="0.35">
      <c r="A37" s="3">
        <f>DATE(2023,1,9)+TIME(13,30,14)</f>
        <v>44935.562662037039</v>
      </c>
      <c r="B37" s="4" t="s">
        <v>360</v>
      </c>
      <c r="C37" s="4" t="s">
        <v>361</v>
      </c>
      <c r="D37" s="4" t="s">
        <v>362</v>
      </c>
      <c r="E37" s="4" t="s">
        <v>2</v>
      </c>
      <c r="F37" s="4" t="s">
        <v>24</v>
      </c>
      <c r="G37" s="4" t="s">
        <v>4</v>
      </c>
      <c r="H37" s="5">
        <f>DATE(2023,1,30)</f>
        <v>44956</v>
      </c>
      <c r="I37" s="5">
        <f>DATE(2023,2,2)</f>
        <v>44959</v>
      </c>
      <c r="J37" s="4"/>
      <c r="K37" s="5"/>
      <c r="L37" s="5"/>
      <c r="M37" s="4"/>
      <c r="N37" s="4" t="s">
        <v>363</v>
      </c>
      <c r="O37" s="4" t="s">
        <v>364</v>
      </c>
      <c r="P37" s="4" t="s">
        <v>6</v>
      </c>
      <c r="Q37" s="4" t="s">
        <v>365</v>
      </c>
      <c r="R37" s="4" t="s">
        <v>366</v>
      </c>
      <c r="S37" s="4"/>
      <c r="T37" s="6" t="s">
        <v>367</v>
      </c>
      <c r="U37" s="4" t="s">
        <v>368</v>
      </c>
      <c r="V37" s="4" t="s">
        <v>368</v>
      </c>
      <c r="W37" s="4" t="s">
        <v>369</v>
      </c>
      <c r="X37" s="4" t="s">
        <v>12</v>
      </c>
      <c r="Y37" s="4" t="s">
        <v>13</v>
      </c>
      <c r="Z37" s="4" t="s">
        <v>370</v>
      </c>
      <c r="AA37" s="4" t="s">
        <v>15</v>
      </c>
      <c r="AB37" s="4" t="s">
        <v>50</v>
      </c>
      <c r="AC37" s="4" t="s">
        <v>34</v>
      </c>
      <c r="AD37" s="4" t="s">
        <v>35</v>
      </c>
      <c r="AE37" s="4" t="s">
        <v>36</v>
      </c>
      <c r="AF37" s="4" t="s">
        <v>20</v>
      </c>
    </row>
    <row r="38" spans="1:32" ht="15.5" x14ac:dyDescent="0.35">
      <c r="A38" s="7">
        <f>DATE(2022,12,9)+TIME(10,23,45)</f>
        <v>44904.433159722219</v>
      </c>
      <c r="B38" s="8" t="s">
        <v>371</v>
      </c>
      <c r="C38" s="8" t="s">
        <v>372</v>
      </c>
      <c r="D38" s="8" t="s">
        <v>373</v>
      </c>
      <c r="E38" s="8" t="s">
        <v>40</v>
      </c>
      <c r="F38" s="8" t="s">
        <v>374</v>
      </c>
      <c r="G38" s="8" t="s">
        <v>4</v>
      </c>
      <c r="H38" s="9">
        <f>DATE(2023,1,30)</f>
        <v>44956</v>
      </c>
      <c r="I38" s="9">
        <f>DATE(2023,2,2)</f>
        <v>44959</v>
      </c>
      <c r="J38" s="8"/>
      <c r="K38" s="9"/>
      <c r="L38" s="9"/>
      <c r="M38" s="8"/>
      <c r="N38" s="8"/>
      <c r="O38" s="8" t="s">
        <v>375</v>
      </c>
      <c r="P38" s="8" t="s">
        <v>6</v>
      </c>
      <c r="Q38" s="8" t="s">
        <v>376</v>
      </c>
      <c r="R38" s="8" t="s">
        <v>377</v>
      </c>
      <c r="S38" s="8"/>
      <c r="T38" s="10" t="s">
        <v>378</v>
      </c>
      <c r="U38" s="8" t="s">
        <v>379</v>
      </c>
      <c r="V38" s="8" t="s">
        <v>379</v>
      </c>
      <c r="W38" s="8" t="s">
        <v>380</v>
      </c>
      <c r="X38" s="8" t="s">
        <v>47</v>
      </c>
      <c r="Y38" s="8" t="s">
        <v>48</v>
      </c>
      <c r="Z38" s="8" t="s">
        <v>381</v>
      </c>
      <c r="AA38" s="8" t="s">
        <v>230</v>
      </c>
      <c r="AB38" s="8" t="s">
        <v>16</v>
      </c>
      <c r="AC38" s="8" t="s">
        <v>17</v>
      </c>
      <c r="AD38" s="8" t="s">
        <v>35</v>
      </c>
      <c r="AE38" s="8" t="s">
        <v>36</v>
      </c>
      <c r="AF38" s="8" t="s">
        <v>20</v>
      </c>
    </row>
    <row r="39" spans="1:32" ht="15.5" x14ac:dyDescent="0.35">
      <c r="A39" s="3">
        <f>DATE(2022,12,21)+TIME(19,44,5)</f>
        <v>44916.822280092594</v>
      </c>
      <c r="B39" s="4" t="s">
        <v>382</v>
      </c>
      <c r="C39" s="4" t="s">
        <v>383</v>
      </c>
      <c r="D39" s="4" t="s">
        <v>384</v>
      </c>
      <c r="E39" s="4" t="s">
        <v>244</v>
      </c>
      <c r="F39" s="4" t="s">
        <v>24</v>
      </c>
      <c r="G39" s="4" t="s">
        <v>4</v>
      </c>
      <c r="H39" s="5">
        <f>DATE(2023,1,30)</f>
        <v>44956</v>
      </c>
      <c r="I39" s="5">
        <f>DATE(2023,2,3)</f>
        <v>44960</v>
      </c>
      <c r="J39" s="4"/>
      <c r="K39" s="5"/>
      <c r="L39" s="5"/>
      <c r="M39" s="4"/>
      <c r="N39" s="4"/>
      <c r="O39" s="4" t="s">
        <v>385</v>
      </c>
      <c r="P39" s="4" t="s">
        <v>6</v>
      </c>
      <c r="Q39" s="4" t="s">
        <v>386</v>
      </c>
      <c r="R39" s="4" t="s">
        <v>387</v>
      </c>
      <c r="S39" s="4"/>
      <c r="T39" s="6" t="s">
        <v>388</v>
      </c>
      <c r="U39" s="4" t="s">
        <v>389</v>
      </c>
      <c r="V39" s="4" t="s">
        <v>389</v>
      </c>
      <c r="W39" s="4" t="s">
        <v>390</v>
      </c>
      <c r="X39" s="4" t="s">
        <v>252</v>
      </c>
      <c r="Y39" s="4"/>
      <c r="Z39" s="4" t="s">
        <v>391</v>
      </c>
      <c r="AA39" s="4" t="s">
        <v>15</v>
      </c>
      <c r="AB39" s="4" t="s">
        <v>50</v>
      </c>
      <c r="AC39" s="4" t="s">
        <v>34</v>
      </c>
      <c r="AD39" s="4" t="s">
        <v>35</v>
      </c>
      <c r="AE39" s="4" t="s">
        <v>36</v>
      </c>
      <c r="AF39" s="4" t="s">
        <v>20</v>
      </c>
    </row>
    <row r="40" spans="1:32" ht="15.5" x14ac:dyDescent="0.35">
      <c r="A40" s="7">
        <f>DATE(2022,12,5)+TIME(15,20,53)</f>
        <v>44900.639502314814</v>
      </c>
      <c r="B40" s="8" t="s">
        <v>392</v>
      </c>
      <c r="C40" s="8" t="s">
        <v>393</v>
      </c>
      <c r="D40" s="8" t="s">
        <v>394</v>
      </c>
      <c r="E40" s="8" t="s">
        <v>169</v>
      </c>
      <c r="F40" s="8" t="s">
        <v>3</v>
      </c>
      <c r="G40" s="8" t="s">
        <v>4</v>
      </c>
      <c r="H40" s="9">
        <f>DATE(2023,1,30)</f>
        <v>44956</v>
      </c>
      <c r="I40" s="9">
        <f>DATE(2023,2,2)</f>
        <v>44959</v>
      </c>
      <c r="J40" s="8"/>
      <c r="K40" s="9"/>
      <c r="L40" s="9"/>
      <c r="M40" s="8"/>
      <c r="N40" s="8"/>
      <c r="O40" s="8" t="s">
        <v>395</v>
      </c>
      <c r="P40" s="8"/>
      <c r="Q40" s="8" t="s">
        <v>396</v>
      </c>
      <c r="R40" s="8" t="s">
        <v>397</v>
      </c>
      <c r="S40" s="8"/>
      <c r="T40" s="10" t="s">
        <v>398</v>
      </c>
      <c r="U40" s="8" t="s">
        <v>399</v>
      </c>
      <c r="V40" s="8" t="s">
        <v>400</v>
      </c>
      <c r="W40" s="8" t="s">
        <v>401</v>
      </c>
      <c r="X40" s="8" t="s">
        <v>177</v>
      </c>
      <c r="Y40" s="8" t="s">
        <v>178</v>
      </c>
      <c r="Z40" s="8" t="s">
        <v>402</v>
      </c>
      <c r="AA40" s="8" t="s">
        <v>15</v>
      </c>
      <c r="AB40" s="8" t="s">
        <v>50</v>
      </c>
      <c r="AC40" s="8" t="s">
        <v>17</v>
      </c>
      <c r="AD40" s="8" t="s">
        <v>18</v>
      </c>
      <c r="AE40" s="8" t="s">
        <v>36</v>
      </c>
      <c r="AF40" s="8" t="s">
        <v>20</v>
      </c>
    </row>
    <row r="41" spans="1:32" x14ac:dyDescent="0.25">
      <c r="B41" s="2" t="s">
        <v>436</v>
      </c>
      <c r="C41" s="2" t="s">
        <v>437</v>
      </c>
      <c r="D41" s="2" t="s">
        <v>438</v>
      </c>
      <c r="E41" s="2" t="s">
        <v>439</v>
      </c>
      <c r="G41" s="2" t="s">
        <v>4</v>
      </c>
    </row>
    <row r="42" spans="1:32" x14ac:dyDescent="0.25">
      <c r="B42" s="2" t="s">
        <v>392</v>
      </c>
      <c r="C42" s="2" t="s">
        <v>443</v>
      </c>
      <c r="D42" s="2" t="s">
        <v>444</v>
      </c>
      <c r="E42" s="2" t="s">
        <v>445</v>
      </c>
      <c r="G42" s="2" t="s">
        <v>4</v>
      </c>
    </row>
    <row r="43" spans="1:32" x14ac:dyDescent="0.25">
      <c r="B43" s="2" t="s">
        <v>446</v>
      </c>
      <c r="C43" s="2" t="s">
        <v>447</v>
      </c>
      <c r="D43" s="2" t="s">
        <v>448</v>
      </c>
      <c r="E43" s="2" t="s">
        <v>449</v>
      </c>
      <c r="G43" s="2" t="s">
        <v>4</v>
      </c>
    </row>
    <row r="44" spans="1:32" x14ac:dyDescent="0.25">
      <c r="B44" s="2" t="s">
        <v>450</v>
      </c>
      <c r="C44" s="2" t="s">
        <v>451</v>
      </c>
      <c r="D44" s="2" t="s">
        <v>452</v>
      </c>
      <c r="E44" s="2" t="s">
        <v>193</v>
      </c>
      <c r="G44" s="2" t="s">
        <v>4</v>
      </c>
    </row>
    <row r="45" spans="1:32" x14ac:dyDescent="0.25">
      <c r="B45" s="2" t="s">
        <v>453</v>
      </c>
      <c r="C45" s="2" t="s">
        <v>454</v>
      </c>
      <c r="D45" s="2" t="s">
        <v>455</v>
      </c>
      <c r="E45" s="2" t="s">
        <v>439</v>
      </c>
      <c r="G45" s="2" t="s">
        <v>4</v>
      </c>
    </row>
    <row r="46" spans="1:32" x14ac:dyDescent="0.25">
      <c r="B46" s="2" t="s">
        <v>456</v>
      </c>
      <c r="C46" s="2" t="s">
        <v>457</v>
      </c>
      <c r="D46" s="2" t="s">
        <v>458</v>
      </c>
      <c r="E46" s="2" t="s">
        <v>439</v>
      </c>
      <c r="G46" s="2" t="s">
        <v>4</v>
      </c>
    </row>
    <row r="47" spans="1:32" x14ac:dyDescent="0.25">
      <c r="B47" s="2" t="s">
        <v>459</v>
      </c>
      <c r="C47" s="2" t="s">
        <v>460</v>
      </c>
      <c r="D47" s="2" t="s">
        <v>461</v>
      </c>
      <c r="E47" s="2" t="s">
        <v>109</v>
      </c>
      <c r="G47" s="2" t="s">
        <v>4</v>
      </c>
    </row>
    <row r="48" spans="1:32" x14ac:dyDescent="0.25">
      <c r="B48" s="2" t="s">
        <v>462</v>
      </c>
      <c r="C48" s="2" t="s">
        <v>463</v>
      </c>
      <c r="D48" s="2" t="s">
        <v>464</v>
      </c>
      <c r="E48" s="2" t="s">
        <v>54</v>
      </c>
      <c r="G48" s="2" t="s">
        <v>4</v>
      </c>
    </row>
    <row r="49" spans="2:7" x14ac:dyDescent="0.25">
      <c r="B49" s="2" t="s">
        <v>465</v>
      </c>
      <c r="C49" s="2" t="s">
        <v>466</v>
      </c>
      <c r="D49" s="2" t="s">
        <v>467</v>
      </c>
      <c r="E49" s="2" t="s">
        <v>193</v>
      </c>
      <c r="G49" s="2" t="s">
        <v>4</v>
      </c>
    </row>
    <row r="50" spans="2:7" x14ac:dyDescent="0.25">
      <c r="B50" s="2" t="s">
        <v>468</v>
      </c>
      <c r="C50" s="2" t="s">
        <v>469</v>
      </c>
      <c r="D50" s="2" t="s">
        <v>470</v>
      </c>
      <c r="E50" s="2" t="s">
        <v>439</v>
      </c>
      <c r="G50" s="2" t="s">
        <v>4</v>
      </c>
    </row>
    <row r="51" spans="2:7" x14ac:dyDescent="0.25">
      <c r="B51" s="2" t="s">
        <v>475</v>
      </c>
      <c r="C51" s="2" t="s">
        <v>476</v>
      </c>
      <c r="D51" s="2" t="s">
        <v>477</v>
      </c>
      <c r="E51" s="2" t="s">
        <v>478</v>
      </c>
      <c r="G51" s="2" t="s">
        <v>4</v>
      </c>
    </row>
    <row r="52" spans="2:7" x14ac:dyDescent="0.25">
      <c r="B52" s="2" t="s">
        <v>479</v>
      </c>
      <c r="C52" s="2" t="s">
        <v>480</v>
      </c>
      <c r="D52" s="2" t="s">
        <v>481</v>
      </c>
      <c r="E52" s="2" t="s">
        <v>482</v>
      </c>
      <c r="G52" s="2" t="s">
        <v>4</v>
      </c>
    </row>
    <row r="53" spans="2:7" x14ac:dyDescent="0.25">
      <c r="B53" s="2" t="s">
        <v>483</v>
      </c>
      <c r="C53" s="2" t="s">
        <v>484</v>
      </c>
      <c r="D53" s="2" t="s">
        <v>485</v>
      </c>
      <c r="E53" s="2" t="s">
        <v>486</v>
      </c>
      <c r="G53" s="2" t="s">
        <v>4</v>
      </c>
    </row>
    <row r="54" spans="2:7" x14ac:dyDescent="0.25">
      <c r="B54" s="2" t="s">
        <v>491</v>
      </c>
      <c r="C54" s="2" t="s">
        <v>492</v>
      </c>
      <c r="D54" s="2" t="s">
        <v>493</v>
      </c>
      <c r="E54" s="2" t="s">
        <v>445</v>
      </c>
      <c r="G54" s="2" t="s">
        <v>4</v>
      </c>
    </row>
    <row r="55" spans="2:7" x14ac:dyDescent="0.25">
      <c r="B55" s="2" t="s">
        <v>494</v>
      </c>
      <c r="C55" s="2" t="s">
        <v>495</v>
      </c>
      <c r="D55" s="2" t="s">
        <v>496</v>
      </c>
      <c r="E55" s="2" t="s">
        <v>490</v>
      </c>
      <c r="G55" s="2" t="s">
        <v>4</v>
      </c>
    </row>
    <row r="56" spans="2:7" x14ac:dyDescent="0.25">
      <c r="B56" s="2" t="s">
        <v>499</v>
      </c>
      <c r="C56" s="2" t="s">
        <v>500</v>
      </c>
      <c r="D56" s="2" t="s">
        <v>501</v>
      </c>
      <c r="E56" s="2" t="s">
        <v>445</v>
      </c>
      <c r="G56" s="2" t="s">
        <v>4</v>
      </c>
    </row>
    <row r="57" spans="2:7" x14ac:dyDescent="0.25">
      <c r="B57" s="2" t="s">
        <v>502</v>
      </c>
      <c r="C57" s="2" t="s">
        <v>503</v>
      </c>
      <c r="D57" s="2" t="s">
        <v>504</v>
      </c>
      <c r="E57" s="2" t="s">
        <v>339</v>
      </c>
      <c r="G57" s="2" t="s">
        <v>4</v>
      </c>
    </row>
    <row r="58" spans="2:7" x14ac:dyDescent="0.25">
      <c r="B58" s="2" t="s">
        <v>505</v>
      </c>
      <c r="C58" s="2" t="s">
        <v>506</v>
      </c>
      <c r="D58" s="2" t="s">
        <v>507</v>
      </c>
      <c r="E58" s="2" t="s">
        <v>54</v>
      </c>
      <c r="G58" s="2" t="s">
        <v>4</v>
      </c>
    </row>
    <row r="59" spans="2:7" x14ac:dyDescent="0.25">
      <c r="B59" s="2" t="s">
        <v>505</v>
      </c>
      <c r="C59" s="2" t="s">
        <v>506</v>
      </c>
      <c r="D59" s="2" t="s">
        <v>508</v>
      </c>
      <c r="E59" s="2" t="s">
        <v>54</v>
      </c>
      <c r="G59" s="2" t="s">
        <v>4</v>
      </c>
    </row>
    <row r="60" spans="2:7" x14ac:dyDescent="0.25">
      <c r="B60" s="2" t="s">
        <v>513</v>
      </c>
      <c r="C60" s="2" t="s">
        <v>514</v>
      </c>
      <c r="D60" s="2" t="s">
        <v>515</v>
      </c>
      <c r="E60" s="2" t="s">
        <v>82</v>
      </c>
      <c r="G60" s="2" t="s">
        <v>4</v>
      </c>
    </row>
    <row r="61" spans="2:7" x14ac:dyDescent="0.25">
      <c r="B61" s="2" t="s">
        <v>519</v>
      </c>
      <c r="C61" s="2" t="s">
        <v>520</v>
      </c>
      <c r="D61" s="2" t="s">
        <v>521</v>
      </c>
      <c r="E61" s="2" t="s">
        <v>439</v>
      </c>
      <c r="G61" s="2" t="s">
        <v>4</v>
      </c>
    </row>
    <row r="62" spans="2:7" x14ac:dyDescent="0.25">
      <c r="B62" s="2" t="s">
        <v>522</v>
      </c>
      <c r="C62" s="2" t="s">
        <v>523</v>
      </c>
      <c r="D62" s="2" t="s">
        <v>524</v>
      </c>
      <c r="E62" s="2" t="s">
        <v>40</v>
      </c>
      <c r="G62" s="2" t="s">
        <v>4</v>
      </c>
    </row>
    <row r="63" spans="2:7" x14ac:dyDescent="0.25">
      <c r="B63" s="2" t="s">
        <v>525</v>
      </c>
      <c r="C63" s="2" t="s">
        <v>526</v>
      </c>
      <c r="D63" s="2" t="s">
        <v>527</v>
      </c>
      <c r="E63" s="2" t="s">
        <v>339</v>
      </c>
      <c r="G63" s="2" t="s">
        <v>4</v>
      </c>
    </row>
  </sheetData>
  <hyperlinks>
    <hyperlink ref="T15" r:id="rId1"/>
    <hyperlink ref="T16" r:id="rId2"/>
    <hyperlink ref="T17" r:id="rId3"/>
    <hyperlink ref="T2" r:id="rId4"/>
    <hyperlink ref="T18" r:id="rId5"/>
    <hyperlink ref="T19" r:id="rId6"/>
    <hyperlink ref="T20" r:id="rId7"/>
    <hyperlink ref="T21" r:id="rId8"/>
    <hyperlink ref="T22" r:id="rId9"/>
    <hyperlink ref="T3" r:id="rId10"/>
    <hyperlink ref="T23" r:id="rId11"/>
    <hyperlink ref="T24" r:id="rId12"/>
    <hyperlink ref="T25" r:id="rId13"/>
    <hyperlink ref="T26" r:id="rId14"/>
    <hyperlink ref="T27" r:id="rId15"/>
    <hyperlink ref="T28" r:id="rId16"/>
    <hyperlink ref="T4" r:id="rId17"/>
    <hyperlink ref="T29" r:id="rId18"/>
    <hyperlink ref="T30" r:id="rId19"/>
    <hyperlink ref="T13" r:id="rId20"/>
    <hyperlink ref="T5" r:id="rId21"/>
    <hyperlink ref="T31" r:id="rId22"/>
    <hyperlink ref="T32" r:id="rId23"/>
    <hyperlink ref="T33" r:id="rId24"/>
    <hyperlink ref="T34" r:id="rId25"/>
    <hyperlink ref="T14" r:id="rId26"/>
    <hyperlink ref="T35" r:id="rId27"/>
    <hyperlink ref="T36" r:id="rId28"/>
    <hyperlink ref="T37" r:id="rId29"/>
    <hyperlink ref="T38" r:id="rId30"/>
    <hyperlink ref="T39" r:id="rId31"/>
    <hyperlink ref="T40" r:id="rId32"/>
  </hyperlinks>
  <pageMargins left="0.75" right="0.75" top="1" bottom="1" header="0.5" footer="0.5"/>
  <pageSetup orientation="portrait"/>
  <headerFooter alignWithMargins="0"/>
  <tableParts count="1">
    <tablePart r:id="rId3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4802B62B-0F9B-4955-9370-2FA7F4AF9E16}"/>
</file>

<file path=customXml/itemProps2.xml><?xml version="1.0" encoding="utf-8"?>
<ds:datastoreItem xmlns:ds="http://schemas.openxmlformats.org/officeDocument/2006/customXml" ds:itemID="{40384074-26E3-41BA-AF2B-CE00490FA2D3}"/>
</file>

<file path=customXml/itemProps3.xml><?xml version="1.0" encoding="utf-8"?>
<ds:datastoreItem xmlns:ds="http://schemas.openxmlformats.org/officeDocument/2006/customXml" ds:itemID="{248C4A02-CB48-483E-AEA2-A3218BBDEA5B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Medina, Karla [NEA]</dc:creator>
  <cp:keywords/>
  <dc:description/>
  <cp:lastModifiedBy>Holmes, Ellen [NEA]</cp:lastModifiedBy>
  <dcterms:created xsi:type="dcterms:W3CDTF">2023-01-31T14:35:42Z</dcterms:created>
  <dcterms:modified xsi:type="dcterms:W3CDTF">2023-02-01T00:05:58Z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