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4"/>
  <workbookPr/>
  <mc:AlternateContent xmlns:mc="http://schemas.openxmlformats.org/markup-compatibility/2006">
    <mc:Choice Requires="x15">
      <x15ac:absPath xmlns:x15ac="http://schemas.microsoft.com/office/spreadsheetml/2010/11/ac" url="https://neahq-my.sharepoint.com/personal/kmedina_nea_org/Documents/C4O/UniServ/2024-25 UniServ/Focus - 24-25/PA - NOV 24 -LGBTQ/"/>
    </mc:Choice>
  </mc:AlternateContent>
  <xr:revisionPtr revIDLastSave="1" documentId="11_E5E190BFE504E85C8522A1BDC935120DDB4CDE31" xr6:coauthVersionLast="47" xr6:coauthVersionMax="47" xr10:uidLastSave="{ADA26F71-C6BA-4EE9-9500-9120B807F377}"/>
  <bookViews>
    <workbookView xWindow="240" yWindow="120" windowWidth="14940" windowHeight="9230" xr2:uid="{00000000-000D-0000-FFFF-FFFF00000000}"/>
  </bookViews>
  <sheets>
    <sheet name="Registrants - PA NOV 24 LGBTQ"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8" i="2" l="1"/>
  <c r="I28" i="2"/>
  <c r="A28" i="2"/>
  <c r="J27" i="2"/>
  <c r="I27" i="2"/>
  <c r="A27" i="2"/>
  <c r="J26" i="2"/>
  <c r="I26" i="2"/>
  <c r="A26" i="2"/>
  <c r="J25" i="2"/>
  <c r="I25" i="2"/>
  <c r="A25" i="2"/>
  <c r="J24" i="2"/>
  <c r="I24" i="2"/>
  <c r="A24" i="2"/>
  <c r="J23" i="2"/>
  <c r="I23" i="2"/>
  <c r="A23" i="2"/>
  <c r="J22" i="2"/>
  <c r="I22" i="2"/>
  <c r="A22" i="2"/>
  <c r="J21" i="2"/>
  <c r="I21" i="2"/>
  <c r="A21" i="2"/>
  <c r="J20" i="2"/>
  <c r="I20" i="2"/>
  <c r="A20" i="2"/>
  <c r="J19" i="2"/>
  <c r="I19" i="2"/>
  <c r="A19" i="2"/>
  <c r="J18" i="2"/>
  <c r="I18" i="2"/>
  <c r="A18" i="2"/>
  <c r="J17" i="2"/>
  <c r="I17" i="2"/>
  <c r="A17" i="2"/>
  <c r="J16" i="2"/>
  <c r="I16" i="2"/>
  <c r="A16" i="2"/>
  <c r="J15" i="2"/>
  <c r="I15" i="2"/>
  <c r="A15" i="2"/>
  <c r="J14" i="2"/>
  <c r="I14" i="2"/>
  <c r="A14" i="2"/>
  <c r="J13" i="2"/>
  <c r="I13" i="2"/>
  <c r="A13" i="2"/>
  <c r="J12" i="2"/>
  <c r="I12" i="2"/>
  <c r="A12" i="2"/>
  <c r="J11" i="2"/>
  <c r="I11" i="2"/>
  <c r="A11" i="2"/>
  <c r="J10" i="2"/>
  <c r="I10" i="2"/>
  <c r="A10" i="2"/>
  <c r="J9" i="2"/>
  <c r="I9" i="2"/>
  <c r="A9" i="2"/>
  <c r="J8" i="2"/>
  <c r="I8" i="2"/>
  <c r="A8" i="2"/>
  <c r="J7" i="2"/>
  <c r="I7" i="2"/>
  <c r="A7" i="2"/>
  <c r="J6" i="2"/>
  <c r="I6" i="2"/>
  <c r="A6" i="2"/>
  <c r="A5" i="2"/>
  <c r="J4" i="2"/>
  <c r="I4" i="2"/>
  <c r="A4" i="2"/>
  <c r="J3" i="2"/>
  <c r="I3" i="2"/>
  <c r="A3" i="2"/>
  <c r="J2" i="2"/>
  <c r="I2" i="2"/>
  <c r="A2" i="2"/>
</calcChain>
</file>

<file path=xl/sharedStrings.xml><?xml version="1.0" encoding="utf-8"?>
<sst xmlns="http://schemas.openxmlformats.org/spreadsheetml/2006/main" count="736" uniqueCount="418">
  <si>
    <t>Last Registration Date (GMT-05:00) Eastern [US &amp; Canada]</t>
  </si>
  <si>
    <t>First Name</t>
  </si>
  <si>
    <t>Last Name</t>
  </si>
  <si>
    <t>Email Address</t>
  </si>
  <si>
    <t>NEA Affiliate</t>
  </si>
  <si>
    <t>Gender Pronouns</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</si>
  <si>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</si>
  <si>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</si>
  <si>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</si>
  <si>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</si>
  <si>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</si>
  <si>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</si>
  <si>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</si>
  <si>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</si>
  <si>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</si>
  <si>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</si>
  <si>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</si>
  <si>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</si>
  <si>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</si>
  <si>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</si>
  <si>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</si>
  <si>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</si>
  <si>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</si>
  <si>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</si>
  <si>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</si>
  <si>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</si>
  <si>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</si>
  <si>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</si>
  <si>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</si>
  <si>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</si>
  <si>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</si>
  <si>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</si>
  <si>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</si>
  <si>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</si>
  <si>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</si>
  <si>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</si>
  <si>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Elizabeth (Beth)</t>
  </si>
  <si>
    <t>Anderson</t>
  </si>
  <si>
    <t>beth.anderson@edmn.org</t>
  </si>
  <si>
    <t>Education Minnesota</t>
  </si>
  <si>
    <t>She/Her</t>
  </si>
  <si>
    <t>Facilitators</t>
  </si>
  <si>
    <t>Yes</t>
  </si>
  <si>
    <t>N/A</t>
  </si>
  <si>
    <t>My state is my employer. Reimburse my STATE</t>
  </si>
  <si>
    <t>651-247-6293</t>
  </si>
  <si>
    <t>Aimee Anderson</t>
  </si>
  <si>
    <t>701-261-9407</t>
  </si>
  <si>
    <t>Anderson, Elizabeth (Beth)</t>
  </si>
  <si>
    <t>49 Waterview Drive, Unit 5_x000D_
Unit 5</t>
  </si>
  <si>
    <t>49 Waterview Drive, Unit 5</t>
  </si>
  <si>
    <t>Proctor</t>
  </si>
  <si>
    <t>Minnesota</t>
  </si>
  <si>
    <t>MN</t>
  </si>
  <si>
    <t>55810</t>
  </si>
  <si>
    <t>White</t>
  </si>
  <si>
    <t>Straight</t>
  </si>
  <si>
    <t>Woman</t>
  </si>
  <si>
    <t>46-60</t>
  </si>
  <si>
    <t>Veteran (11+ years)</t>
  </si>
  <si>
    <t>Accepted</t>
  </si>
  <si>
    <t>ERIN</t>
  </si>
  <si>
    <t>AZER</t>
  </si>
  <si>
    <t>erin.azer@edmn.org</t>
  </si>
  <si>
    <t>Participant</t>
  </si>
  <si>
    <t>My local or UniServ Council is my employer. Reimburse my LOCAL or UNISERV COUNCIL</t>
  </si>
  <si>
    <t>Rob Gardner</t>
  </si>
  <si>
    <t>rob.gardner@edmn.org</t>
  </si>
  <si>
    <t>6122516910</t>
  </si>
  <si>
    <t>Mike Larsen</t>
  </si>
  <si>
    <t>612-281-8597</t>
  </si>
  <si>
    <t>AZER, ERIN</t>
  </si>
  <si>
    <t>1329 Draper Avenue, Roseville,</t>
  </si>
  <si>
    <t>Roseville</t>
  </si>
  <si>
    <t>55113</t>
  </si>
  <si>
    <t>Steve</t>
  </si>
  <si>
    <t>Binkley</t>
  </si>
  <si>
    <t>steve.binkley@sdea.org</t>
  </si>
  <si>
    <t>South Dakota Education Association</t>
  </si>
  <si>
    <t>He/Him</t>
  </si>
  <si>
    <t>6052222689</t>
  </si>
  <si>
    <t>Eileen Binkley</t>
  </si>
  <si>
    <t>605-695-1066</t>
  </si>
  <si>
    <t>Binkley, Steve</t>
  </si>
  <si>
    <t>802 5th Street</t>
  </si>
  <si>
    <t>Brookings</t>
  </si>
  <si>
    <t>South Dakota</t>
  </si>
  <si>
    <t>SD</t>
  </si>
  <si>
    <t>57006</t>
  </si>
  <si>
    <t>Man</t>
  </si>
  <si>
    <t>36-45</t>
  </si>
  <si>
    <t>Early career educator (0-5 years)</t>
  </si>
  <si>
    <t>Anthony</t>
  </si>
  <si>
    <t>Brisson</t>
  </si>
  <si>
    <t>abrisson@nea.org</t>
  </si>
  <si>
    <t>National Education Association</t>
  </si>
  <si>
    <t>NEA Headquarters Staff</t>
  </si>
  <si>
    <t>No</t>
  </si>
  <si>
    <t>I will book my own hotel room and be reimbursed by NEA</t>
  </si>
  <si>
    <t>8606179727</t>
  </si>
  <si>
    <t>Ryan Cathcart</t>
  </si>
  <si>
    <t>703-216-4246</t>
  </si>
  <si>
    <t>Brisson, Anthony</t>
  </si>
  <si>
    <t>5615 Governors Pond Cir.</t>
  </si>
  <si>
    <t>Alexandria</t>
  </si>
  <si>
    <t>Virginia</t>
  </si>
  <si>
    <t>VA</t>
  </si>
  <si>
    <t>22310</t>
  </si>
  <si>
    <t>Gay</t>
  </si>
  <si>
    <t>Not Applicable</t>
  </si>
  <si>
    <t>Pete</t>
  </si>
  <si>
    <t>Clancy</t>
  </si>
  <si>
    <t>pete.clancy@isea.org</t>
  </si>
  <si>
    <t>Iowa State Education Association</t>
  </si>
  <si>
    <t>15152506016</t>
  </si>
  <si>
    <t>Deean Clancy</t>
  </si>
  <si>
    <t>515-556-6027</t>
  </si>
  <si>
    <t>Clancy, Pete</t>
  </si>
  <si>
    <t>2214 River Bluff Dr NW #1</t>
  </si>
  <si>
    <t>Cedar Rapids</t>
  </si>
  <si>
    <t>Iowa</t>
  </si>
  <si>
    <t>IA</t>
  </si>
  <si>
    <t>52405</t>
  </si>
  <si>
    <t>Queer</t>
  </si>
  <si>
    <t>Mid career (6-10 years)</t>
  </si>
  <si>
    <t>Grat</t>
  </si>
  <si>
    <t>Dalton</t>
  </si>
  <si>
    <t>gdalton@mea.org</t>
  </si>
  <si>
    <t>Michigan Education Association</t>
  </si>
  <si>
    <t>South Oakland Michigan Education Association</t>
  </si>
  <si>
    <t>Steven Lyskawa</t>
  </si>
  <si>
    <t>Steven.lyskawa@berkleyschools.org</t>
  </si>
  <si>
    <t>Somea</t>
  </si>
  <si>
    <t>2482594189</t>
  </si>
  <si>
    <t>Michael Boesch</t>
  </si>
  <si>
    <t>734-945-8707</t>
  </si>
  <si>
    <t>Dalton, Grat</t>
  </si>
  <si>
    <t>2425 Vinsetta Blvd.</t>
  </si>
  <si>
    <t>Royal Oak</t>
  </si>
  <si>
    <t>Michigan</t>
  </si>
  <si>
    <t>MI</t>
  </si>
  <si>
    <t>48073</t>
  </si>
  <si>
    <t>Tina</t>
  </si>
  <si>
    <t>Dove</t>
  </si>
  <si>
    <t>tdove@mseanea.org</t>
  </si>
  <si>
    <t>Maryland State Education Assn</t>
  </si>
  <si>
    <t>4437587383</t>
  </si>
  <si>
    <t>Gary Bonner</t>
  </si>
  <si>
    <t>410-292-2745</t>
  </si>
  <si>
    <t>Dove, Tina</t>
  </si>
  <si>
    <t>6059 Tamar Drive</t>
  </si>
  <si>
    <t>Columbia</t>
  </si>
  <si>
    <t>Maryland</t>
  </si>
  <si>
    <t>MD</t>
  </si>
  <si>
    <t>21045</t>
  </si>
  <si>
    <t>Multiracial</t>
  </si>
  <si>
    <t>Straight/Heterosexual</t>
  </si>
  <si>
    <t>Natasha</t>
  </si>
  <si>
    <t>Eckart</t>
  </si>
  <si>
    <t>neckart@vtnea.org</t>
  </si>
  <si>
    <t>Vermont-NEA</t>
  </si>
  <si>
    <t>She/They</t>
  </si>
  <si>
    <t>I would prefer a single king size bed</t>
  </si>
  <si>
    <t>18025222254</t>
  </si>
  <si>
    <t>Anne Ward</t>
  </si>
  <si>
    <t>802-498-7111</t>
  </si>
  <si>
    <t>Eckart, Natasha</t>
  </si>
  <si>
    <t>579 Minister Brook Road</t>
  </si>
  <si>
    <t>Worcester</t>
  </si>
  <si>
    <t>Vermont</t>
  </si>
  <si>
    <t>VT</t>
  </si>
  <si>
    <t>05682</t>
  </si>
  <si>
    <t>African American/Black</t>
  </si>
  <si>
    <t>Pansexual</t>
  </si>
  <si>
    <t>Courtney</t>
  </si>
  <si>
    <t>Eyer</t>
  </si>
  <si>
    <t>veapresident@gmail.com</t>
  </si>
  <si>
    <t>NEA-Alaska</t>
  </si>
  <si>
    <t>Looking at flights in and out of Phily to Anchorage, I may need to fly out Friday morning because there are very limited flights leaving in the evening to get to ANC</t>
  </si>
  <si>
    <t>Dietary:Shrimp/Lobster (allergy)Celery (allergy)Raw Onions (major sensitivity - but won't die if I get them)Medications/Medical Allergies:Cypro and relatedAmoxicillin and relatedIodineLatex</t>
  </si>
  <si>
    <t>3606068153</t>
  </si>
  <si>
    <t>Trevor B Hoover</t>
  </si>
  <si>
    <t>907-947-1474</t>
  </si>
  <si>
    <t>Eyer, Courtney</t>
  </si>
  <si>
    <t>2016 Waldron Drive</t>
  </si>
  <si>
    <t>Anchorage</t>
  </si>
  <si>
    <t>Alaska</t>
  </si>
  <si>
    <t>AK</t>
  </si>
  <si>
    <t>99507</t>
  </si>
  <si>
    <t>Kimberly</t>
  </si>
  <si>
    <t>Fidler</t>
  </si>
  <si>
    <t>kfidler@ista-in.org</t>
  </si>
  <si>
    <t>Indiana State Teachers Association</t>
  </si>
  <si>
    <t>17657200360</t>
  </si>
  <si>
    <t>Chelsea Fidler</t>
  </si>
  <si>
    <t>765-720-9520</t>
  </si>
  <si>
    <t>Fidler, Kimberly</t>
  </si>
  <si>
    <t>203 Wood Street</t>
  </si>
  <si>
    <t>GREENCASTLE</t>
  </si>
  <si>
    <t>Indiana</t>
  </si>
  <si>
    <t>IN</t>
  </si>
  <si>
    <t>46135</t>
  </si>
  <si>
    <t>Ellen</t>
  </si>
  <si>
    <t>Holmes</t>
  </si>
  <si>
    <t>Eholmes@nea.org</t>
  </si>
  <si>
    <t>12076605589</t>
  </si>
  <si>
    <t>kelly A holmes</t>
  </si>
  <si>
    <t>207-660-5590</t>
  </si>
  <si>
    <t>Holmes, Ellen</t>
  </si>
  <si>
    <t>3 Canaan Rd_x000D_
2875 North Palermo Road</t>
  </si>
  <si>
    <t>3 Canaan Rd</t>
  </si>
  <si>
    <t>Pittsfield</t>
  </si>
  <si>
    <t>Maine</t>
  </si>
  <si>
    <t>ME</t>
  </si>
  <si>
    <t>04967</t>
  </si>
  <si>
    <t>Arthur</t>
  </si>
  <si>
    <t>Huron</t>
  </si>
  <si>
    <t>Ahuron@useaut.org</t>
  </si>
  <si>
    <t>Utah School Employees Association</t>
  </si>
  <si>
    <t>Upper level, far from an elevator, feather pillows</t>
  </si>
  <si>
    <t>8018895453</t>
  </si>
  <si>
    <t>Jesus Rivera</t>
  </si>
  <si>
    <t>775-300-2956</t>
  </si>
  <si>
    <t>Huron, Arthur</t>
  </si>
  <si>
    <t>430 North Station Parkway #217</t>
  </si>
  <si>
    <t>Farmington</t>
  </si>
  <si>
    <t>Utah</t>
  </si>
  <si>
    <t>UT</t>
  </si>
  <si>
    <t>84025</t>
  </si>
  <si>
    <t>Latin(o/a/x), Hispanic, and Chican(o/a/x)</t>
  </si>
  <si>
    <t>61+</t>
  </si>
  <si>
    <t>Elizabeth</t>
  </si>
  <si>
    <t>Jones</t>
  </si>
  <si>
    <t>ejones@mseanea.org</t>
  </si>
  <si>
    <t>Harford County Education Association</t>
  </si>
  <si>
    <t>4103539692</t>
  </si>
  <si>
    <t>David Jones</t>
  </si>
  <si>
    <t>443-223-4711</t>
  </si>
  <si>
    <t>Jones, Elizabeth</t>
  </si>
  <si>
    <t>2107 Laurel Bush Road_x000D_
Suite 201</t>
  </si>
  <si>
    <t>2107 Laurel Bush Road</t>
  </si>
  <si>
    <t>Bel Air</t>
  </si>
  <si>
    <t>21015</t>
  </si>
  <si>
    <t>Thomas</t>
  </si>
  <si>
    <t>Kennedy</t>
  </si>
  <si>
    <t>kennedy.ct@gmail.com</t>
  </si>
  <si>
    <t>Connecticut Education Association</t>
  </si>
  <si>
    <t>18608199898</t>
  </si>
  <si>
    <t>Deidre Kennedy</t>
  </si>
  <si>
    <t>203-505-8532</t>
  </si>
  <si>
    <t>Kennedy, Thomas</t>
  </si>
  <si>
    <t>37 Ten Coat Ln</t>
  </si>
  <si>
    <t>Shelton</t>
  </si>
  <si>
    <t>Connecticut</t>
  </si>
  <si>
    <t>CT</t>
  </si>
  <si>
    <t>06484-2286</t>
  </si>
  <si>
    <t>Karla</t>
  </si>
  <si>
    <t>Medina</t>
  </si>
  <si>
    <t>kmedina@nea.org</t>
  </si>
  <si>
    <t>NEA</t>
  </si>
  <si>
    <t>2028227923</t>
  </si>
  <si>
    <t>Karla Medina</t>
  </si>
  <si>
    <t>202-822-7923</t>
  </si>
  <si>
    <t>Medina, Karla</t>
  </si>
  <si>
    <t>1201 16th Street NW, Suite 310</t>
  </si>
  <si>
    <t>Washington</t>
  </si>
  <si>
    <t>District of Columbia</t>
  </si>
  <si>
    <t>DC</t>
  </si>
  <si>
    <t>20036</t>
  </si>
  <si>
    <t>Dawn</t>
  </si>
  <si>
    <t>Moretz</t>
  </si>
  <si>
    <t>dmoretz@mceanea.org</t>
  </si>
  <si>
    <t>Not Listed</t>
  </si>
  <si>
    <t>Montgomery County Education Association</t>
  </si>
  <si>
    <t>Diana White-Pettis</t>
  </si>
  <si>
    <t>dwhitep@mceanea.org</t>
  </si>
  <si>
    <t>5716038329</t>
  </si>
  <si>
    <t>Michelle Hughes</t>
  </si>
  <si>
    <t>202-734-8425</t>
  </si>
  <si>
    <t>Moretz, Dawn</t>
  </si>
  <si>
    <t>13817 Loree Lane</t>
  </si>
  <si>
    <t>Rockville</t>
  </si>
  <si>
    <t>20853</t>
  </si>
  <si>
    <t>Meaghan</t>
  </si>
  <si>
    <t>Morgan-Puglisi</t>
  </si>
  <si>
    <t>Mmorganpuglisi@vtnea.org</t>
  </si>
  <si>
    <t>I’m a vegetarian.</t>
  </si>
  <si>
    <t>2402777877</t>
  </si>
  <si>
    <t>Chad Cloud</t>
  </si>
  <si>
    <t>802-272-4479</t>
  </si>
  <si>
    <t>Morgan-Puglisi, Meaghan</t>
  </si>
  <si>
    <t>1244 Murphy Rd.</t>
  </si>
  <si>
    <t>North Bennington</t>
  </si>
  <si>
    <t>05257</t>
  </si>
  <si>
    <t>Bisexual</t>
  </si>
  <si>
    <t>26-35</t>
  </si>
  <si>
    <t>Nicole</t>
  </si>
  <si>
    <t>Nelson</t>
  </si>
  <si>
    <t>lily.nicole@ncae.org</t>
  </si>
  <si>
    <t>North Carolina Association of Educators</t>
  </si>
  <si>
    <t>no beef, no dairy, no pork, no gluten</t>
  </si>
  <si>
    <t>9106176721</t>
  </si>
  <si>
    <t>Donna Troy</t>
  </si>
  <si>
    <t>919-698-5297</t>
  </si>
  <si>
    <t>Nelson, Nicole</t>
  </si>
  <si>
    <t>209 Martin Street_x000D_
apt 105</t>
  </si>
  <si>
    <t>209 Martin Street</t>
  </si>
  <si>
    <t>Wilmington</t>
  </si>
  <si>
    <t>North Carolina</t>
  </si>
  <si>
    <t>NC</t>
  </si>
  <si>
    <t>28401</t>
  </si>
  <si>
    <t>Other</t>
  </si>
  <si>
    <t>Bekah</t>
  </si>
  <si>
    <t>Saxon</t>
  </si>
  <si>
    <t>bekahs@cea.org</t>
  </si>
  <si>
    <t>vegetarian</t>
  </si>
  <si>
    <t>4344094231</t>
  </si>
  <si>
    <t>Charlene Green</t>
  </si>
  <si>
    <t>434-409-8656</t>
  </si>
  <si>
    <t>Saxon, Bekah</t>
  </si>
  <si>
    <t>995 Elm St</t>
  </si>
  <si>
    <t>New Haven</t>
  </si>
  <si>
    <t>06511</t>
  </si>
  <si>
    <t>Lesbian</t>
  </si>
  <si>
    <t>Jaime</t>
  </si>
  <si>
    <t>Schwartz</t>
  </si>
  <si>
    <t>jaime.schwartz@mnea.org</t>
  </si>
  <si>
    <t>Missouri NEA</t>
  </si>
  <si>
    <t>I'm allergic to crab.</t>
  </si>
  <si>
    <t>3148523112</t>
  </si>
  <si>
    <t>Sarah Schwartz</t>
  </si>
  <si>
    <t>314-724-8223</t>
  </si>
  <si>
    <t>Schwartz, Jaime</t>
  </si>
  <si>
    <t>22 Mike Alan Dr.</t>
  </si>
  <si>
    <t>Missouri</t>
  </si>
  <si>
    <t>MO</t>
  </si>
  <si>
    <t>63090</t>
  </si>
  <si>
    <t>Dr. Taraja</t>
  </si>
  <si>
    <t>Shephard Allen</t>
  </si>
  <si>
    <t>shephardallent@ohea.org</t>
  </si>
  <si>
    <t>Ohio Education Association</t>
  </si>
  <si>
    <t>16143273569</t>
  </si>
  <si>
    <t>David Allen, Jr</t>
  </si>
  <si>
    <t>614-327-3569</t>
  </si>
  <si>
    <t>Shephard Allen, Dr. Taraja</t>
  </si>
  <si>
    <t>5684 Earnings Drive</t>
  </si>
  <si>
    <t>Columbus</t>
  </si>
  <si>
    <t>Ohio</t>
  </si>
  <si>
    <t>OH</t>
  </si>
  <si>
    <t>43232</t>
  </si>
  <si>
    <t>Alene</t>
  </si>
  <si>
    <t>Smith</t>
  </si>
  <si>
    <t>asmith@ista-in.org</t>
  </si>
  <si>
    <t>Type II Diabetes</t>
  </si>
  <si>
    <t>3177276117</t>
  </si>
  <si>
    <t>Maxine Smith</t>
  </si>
  <si>
    <t>317-727-2380</t>
  </si>
  <si>
    <t>Smith, Alene</t>
  </si>
  <si>
    <t>8695 Willow Dr</t>
  </si>
  <si>
    <t>Fishers</t>
  </si>
  <si>
    <t>46038</t>
  </si>
  <si>
    <t>Rita</t>
  </si>
  <si>
    <t>Taylor</t>
  </si>
  <si>
    <t>Rtaylor@ista-in.org</t>
  </si>
  <si>
    <t>Severe allergy to fruit. Cannot be in the same room as fresh fruit. Regard it as a severe peanut allergy.</t>
  </si>
  <si>
    <t>Visual</t>
  </si>
  <si>
    <t>8124997625</t>
  </si>
  <si>
    <t>Daneilya Austin</t>
  </si>
  <si>
    <t>812-646-1898</t>
  </si>
  <si>
    <t>Taylor, Rita</t>
  </si>
  <si>
    <t>2831 Sandee Acres Court</t>
  </si>
  <si>
    <t>Evansville</t>
  </si>
  <si>
    <t>47714</t>
  </si>
  <si>
    <t>Rachel</t>
  </si>
  <si>
    <t>Tollett</t>
  </si>
  <si>
    <t>Rachel.tollett@ieanea.org</t>
  </si>
  <si>
    <t>Illinois Education Association-NEA</t>
  </si>
  <si>
    <t>(847) 224-9357</t>
  </si>
  <si>
    <t>Jenn Peterson</t>
  </si>
  <si>
    <t>773-715-3570</t>
  </si>
  <si>
    <t>Tollett, Rachel</t>
  </si>
  <si>
    <t>21 West Jennings_x000D_
B</t>
  </si>
  <si>
    <t>21 West Jennings</t>
  </si>
  <si>
    <t>Wood River</t>
  </si>
  <si>
    <t>Illinois</t>
  </si>
  <si>
    <t>IL</t>
  </si>
  <si>
    <t>62095</t>
  </si>
  <si>
    <t>Aymie</t>
  </si>
  <si>
    <t>Walshe</t>
  </si>
  <si>
    <t>awalshe@maineea.org</t>
  </si>
  <si>
    <t>Maine Education Association</t>
  </si>
  <si>
    <t>12073555236</t>
  </si>
  <si>
    <t>Brenda Earley</t>
  </si>
  <si>
    <t>207-368-5834</t>
  </si>
  <si>
    <t>Walshe, Aymie</t>
  </si>
  <si>
    <t>1349 Broadway</t>
  </si>
  <si>
    <t>Bangor</t>
  </si>
  <si>
    <t>04401</t>
  </si>
  <si>
    <t>Greylor</t>
  </si>
  <si>
    <t>Walston</t>
  </si>
  <si>
    <t>gwalston@mea.org</t>
  </si>
  <si>
    <t>allergic to white fish</t>
  </si>
  <si>
    <t>3172941600</t>
  </si>
  <si>
    <t>Betty Brown</t>
  </si>
  <si>
    <t>317-319-3319</t>
  </si>
  <si>
    <t>Walston, Greylor</t>
  </si>
  <si>
    <t>122 Shephard Street</t>
  </si>
  <si>
    <t>Lansing</t>
  </si>
  <si>
    <t>48912</t>
  </si>
  <si>
    <t>Wynn</t>
  </si>
  <si>
    <t>swynn@ista-in.org</t>
  </si>
  <si>
    <t>8126530302</t>
  </si>
  <si>
    <t>CJ Clossin</t>
  </si>
  <si>
    <t>317-797-7397</t>
  </si>
  <si>
    <t>Wynn, Steve</t>
  </si>
  <si>
    <t>299 E. Harrison Street</t>
  </si>
  <si>
    <t>Orleans</t>
  </si>
  <si>
    <t>47452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</si>
</sst>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0">
    <xf numFmtId="0" fontId="0" fillId="0" borderId="0" xfId="0"/>
    <xf numFmtId="0" fontId="1" fillId="0" borderId="1" xfId="0" applyFont="1" applyBorder="1" applyAlignment="1">
      <alignment vertical="center"/>
    </xf>
    <xf numFmtId="22" fontId="3" fillId="0" borderId="0" xfId="0" applyNumberFormat="1" applyFont="1"/>
    <xf numFmtId="49" fontId="3" fillId="0" borderId="0" xfId="0" applyNumberFormat="1" applyFont="1"/>
    <xf numFmtId="14" fontId="3" fillId="0" borderId="0" xfId="0" applyNumberFormat="1" applyFont="1"/>
    <xf numFmtId="49" fontId="2" fillId="0" borderId="0" xfId="0" applyNumberFormat="1" applyFont="1"/>
    <xf numFmtId="22" fontId="3" fillId="2" borderId="0" xfId="0" applyNumberFormat="1" applyFont="1" applyFill="1"/>
    <xf numFmtId="49" fontId="3" fillId="2" borderId="0" xfId="0" applyNumberFormat="1" applyFont="1" applyFill="1"/>
    <xf numFmtId="14" fontId="3" fillId="2" borderId="0" xfId="0" applyNumberFormat="1" applyFont="1" applyFill="1"/>
    <xf numFmtId="49" fontId="2" fillId="2" borderId="0" xfId="0" applyNumberFormat="1" applyFont="1" applyFill="1"/>
  </cellXfs>
  <cellStyles count="6">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0" builtinId="0"/>
    <cellStyle name="Percent" xfId="1" xr:uid="{00000000-0005-0000-0000-000005000000}"/>
  </cellStyles>
  <dxfs count="38">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28" totalsRowShown="0" headerRowDxfId="37" dataDxfId="36">
  <autoFilter ref="A1:AJ28" xr:uid="{00000000-0009-0000-0100-000001000000}">
    <filterColumn colId="6">
      <filters>
        <filter val="Participant"/>
      </filters>
    </filterColumn>
  </autoFilter>
  <tableColumns count="36">
    <tableColumn id="1" xr3:uid="{00000000-0010-0000-0000-000001000000}" name="Last Registration Date (GMT-05:00) Eastern [US &amp; Canada]" dataDxfId="35"/>
    <tableColumn id="2" xr3:uid="{00000000-0010-0000-0000-000002000000}" name="First Name" dataDxfId="34"/>
    <tableColumn id="3" xr3:uid="{00000000-0010-0000-0000-000003000000}" name="Last Name" dataDxfId="33"/>
    <tableColumn id="4" xr3:uid="{00000000-0010-0000-0000-000004000000}" name="Email Address" dataDxfId="32"/>
    <tableColumn id="5" xr3:uid="{00000000-0010-0000-0000-000005000000}" name="NEA Affiliate" dataDxfId="31"/>
    <tableColumn id="6" xr3:uid="{00000000-0010-0000-0000-000006000000}" name="Gender Pronouns" dataDxfId="30"/>
    <tableColumn id="7" xr3:uid="{00000000-0010-0000-0000-000007000000}" name="Registration Type" dataDxfId="29"/>
    <tableColumn id="8" xr3:uid="{00000000-0010-0000-0000-000008000000}" name="Do you need a hotel room?" dataDxfId="28"/>
    <tableColumn id="9" xr3:uid="{00000000-0010-0000-0000-000009000000}" name="Check-In Date" dataDxfId="27"/>
    <tableColumn id="10" xr3:uid="{00000000-0010-0000-0000-00000A000000}" name="Check-Out Date" dataDxfId="26"/>
    <tableColumn id="11" xr3:uid="{00000000-0010-0000-0000-00000B000000}" name="Hotel Comments:" dataDxfId="25"/>
    <tableColumn id="12" xr3:uid="{00000000-0010-0000-0000-00000C000000}" name="Dietary Restrictions/Allergies " dataDxfId="24"/>
    <tableColumn id="13" xr3:uid="{00000000-0010-0000-0000-00000D000000}" name="Pursuant to the Americans with Disabilities Act, do you require specific aids or services?" dataDxfId="23"/>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2"/>
    <tableColumn id="15" xr3:uid="{00000000-0010-0000-0000-00000F000000}" name="Full employer name (local association or UniServ Council no abbreviations):" dataDxfId="21"/>
    <tableColumn id="16" xr3:uid="{00000000-0010-0000-0000-000010000000}" name="Employer contact first and last name (person to contact if we need a W9):" dataDxfId="20"/>
    <tableColumn id="17" xr3:uid="{00000000-0010-0000-0000-000011000000}" name="Employer contact email address (email to contact if we need a W9):" dataDxfId="19"/>
    <tableColumn id="18" xr3:uid="{00000000-0010-0000-0000-000012000000}" name="Local Association (Not Listed)" dataDxfId="18"/>
    <tableColumn id="19" xr3:uid="{00000000-0010-0000-0000-000013000000}" name="Mobile Phone Number" dataDxfId="17"/>
    <tableColumn id="20" xr3:uid="{00000000-0010-0000-0000-000014000000}" name="Emergency Contact Name" dataDxfId="16"/>
    <tableColumn id="21" xr3:uid="{00000000-0010-0000-0000-000015000000}" name="Emergency Contact Cell Phone" dataDxfId="15"/>
    <tableColumn id="22" xr3:uid="{00000000-0010-0000-0000-000016000000}" name="Full Name" dataDxfId="14"/>
    <tableColumn id="23" xr3:uid="{00000000-0010-0000-0000-000017000000}" name="Home Address" dataDxfId="13"/>
    <tableColumn id="24" xr3:uid="{00000000-0010-0000-0000-000018000000}" name="Home Address 1" dataDxfId="12"/>
    <tableColumn id="25" xr3:uid="{00000000-0010-0000-0000-000019000000}" name="Home City" dataDxfId="11"/>
    <tableColumn id="26" xr3:uid="{00000000-0010-0000-0000-00001A000000}" name="Home State/Prov." dataDxfId="10"/>
    <tableColumn id="27" xr3:uid="{00000000-0010-0000-0000-00001B000000}" name="Home State/Prov. Code" dataDxfId="9"/>
    <tableColumn id="28" xr3:uid="{00000000-0010-0000-0000-00001C000000}" name="Home ZIP/Postal Code" dataDxfId="8"/>
    <tableColumn id="29" xr3:uid="{00000000-0010-0000-0000-00001D000000}" name="What is your Race/Ethnicity?" dataDxfId="7"/>
    <tableColumn id="30" xr3:uid="{00000000-0010-0000-0000-00001E000000}" name="What is your sexual orientation?" dataDxfId="6"/>
    <tableColumn id="31" xr3:uid="{00000000-0010-0000-0000-00001F000000}" name="Please select your gender identity" dataDxfId="5"/>
    <tableColumn id="32" xr3:uid="{00000000-0010-0000-0000-000020000000}" name="What is your age range?" dataDxfId="4"/>
    <tableColumn id="33" xr3:uid="{00000000-0010-0000-0000-000021000000}" name="What is your career experience?" dataDxfId="3"/>
    <tableColumn id="34" xr3:uid="{00000000-0010-0000-0000-000022000000}" name="Invitee Status" dataDxfId="2"/>
    <tableColumn id="35" xr3:uid="{00000000-0010-0000-0000-000023000000}" name="Do you have dietary restrictions?" dataDxfId="1"/>
    <tableColumn id="36" xr3:uid="{00000000-0010-0000-0000-000024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cvent.com/subscribers/events2/Invitee/InviteeDetails?evtstub=87009f06-ec7d-4c85-85a8-c2569b569ce8&amp;inviteestub=73b7ae19-add9-4230-bae8-e7c2261d7712" TargetMode="External"/><Relationship Id="rId13" Type="http://schemas.openxmlformats.org/officeDocument/2006/relationships/hyperlink" Target="https://app.cvent.com/subscribers/events2/Invitee/InviteeDetails?evtstub=87009f06-ec7d-4c85-85a8-c2569b569ce8&amp;inviteestub=0f9314b7-8e8b-46bb-81ce-a9417ded596f" TargetMode="External"/><Relationship Id="rId18" Type="http://schemas.openxmlformats.org/officeDocument/2006/relationships/hyperlink" Target="https://app.cvent.com/subscribers/events2/Invitee/InviteeDetails?evtstub=87009f06-ec7d-4c85-85a8-c2569b569ce8&amp;inviteestub=854e16be-84e7-444a-80ff-d1bd459a9051" TargetMode="External"/><Relationship Id="rId26" Type="http://schemas.openxmlformats.org/officeDocument/2006/relationships/hyperlink" Target="https://app.cvent.com/subscribers/events2/Invitee/InviteeDetails?evtstub=87009f06-ec7d-4c85-85a8-c2569b569ce8&amp;inviteestub=867a5026-2e94-4939-b3fd-78741f63927f" TargetMode="External"/><Relationship Id="rId3" Type="http://schemas.openxmlformats.org/officeDocument/2006/relationships/hyperlink" Target="https://app.cvent.com/subscribers/events2/Invitee/InviteeDetails?evtstub=87009f06-ec7d-4c85-85a8-c2569b569ce8&amp;inviteestub=256564aa-60e4-40d8-a784-1bf6e1ccda31" TargetMode="External"/><Relationship Id="rId21" Type="http://schemas.openxmlformats.org/officeDocument/2006/relationships/hyperlink" Target="https://app.cvent.com/subscribers/events2/Invitee/InviteeDetails?evtstub=87009f06-ec7d-4c85-85a8-c2569b569ce8&amp;inviteestub=b6146766-25e2-4ad1-9e60-f892e56c242e" TargetMode="External"/><Relationship Id="rId7" Type="http://schemas.openxmlformats.org/officeDocument/2006/relationships/hyperlink" Target="https://app.cvent.com/subscribers/events2/Invitee/InviteeDetails?evtstub=87009f06-ec7d-4c85-85a8-c2569b569ce8&amp;inviteestub=82f4aed9-1895-4a30-8074-516b82e1481e" TargetMode="External"/><Relationship Id="rId12" Type="http://schemas.openxmlformats.org/officeDocument/2006/relationships/hyperlink" Target="https://app.cvent.com/subscribers/events2/Invitee/InviteeDetails?evtstub=87009f06-ec7d-4c85-85a8-c2569b569ce8&amp;inviteestub=b09de0fc-e52d-4517-a025-d5b608bedcc3" TargetMode="External"/><Relationship Id="rId17" Type="http://schemas.openxmlformats.org/officeDocument/2006/relationships/hyperlink" Target="https://app.cvent.com/subscribers/events2/Invitee/InviteeDetails?evtstub=87009f06-ec7d-4c85-85a8-c2569b569ce8&amp;inviteestub=54f9ec20-0d05-450a-96e9-d639581c80af" TargetMode="External"/><Relationship Id="rId25" Type="http://schemas.openxmlformats.org/officeDocument/2006/relationships/hyperlink" Target="https://app.cvent.com/subscribers/events2/Invitee/InviteeDetails?evtstub=87009f06-ec7d-4c85-85a8-c2569b569ce8&amp;inviteestub=2e75b893-2f0f-45f8-9bf3-3fbc3e0dcc54" TargetMode="External"/><Relationship Id="rId2" Type="http://schemas.openxmlformats.org/officeDocument/2006/relationships/hyperlink" Target="https://app.cvent.com/subscribers/events2/Invitee/InviteeDetails?evtstub=87009f06-ec7d-4c85-85a8-c2569b569ce8&amp;inviteestub=f22ebcce-df6b-4ff2-b115-09f64e8638bf" TargetMode="External"/><Relationship Id="rId16" Type="http://schemas.openxmlformats.org/officeDocument/2006/relationships/hyperlink" Target="https://app.cvent.com/subscribers/events2/Invitee/InviteeDetails?evtstub=87009f06-ec7d-4c85-85a8-c2569b569ce8&amp;inviteestub=d22b4e9a-94fd-41f6-95e1-396ae845bdd9" TargetMode="External"/><Relationship Id="rId20" Type="http://schemas.openxmlformats.org/officeDocument/2006/relationships/hyperlink" Target="https://app.cvent.com/subscribers/events2/Invitee/InviteeDetails?evtstub=87009f06-ec7d-4c85-85a8-c2569b569ce8&amp;inviteestub=e59d5ea8-c958-47c6-8b63-6bd4a6f85d7a" TargetMode="External"/><Relationship Id="rId1" Type="http://schemas.openxmlformats.org/officeDocument/2006/relationships/hyperlink" Target="https://app.cvent.com/subscribers/events2/Invitee/InviteeDetails?evtstub=87009f06-ec7d-4c85-85a8-c2569b569ce8&amp;inviteestub=09a1137c-6491-4834-815b-57c99a42e7d6" TargetMode="External"/><Relationship Id="rId6" Type="http://schemas.openxmlformats.org/officeDocument/2006/relationships/hyperlink" Target="https://app.cvent.com/subscribers/events2/Invitee/InviteeDetails?evtstub=87009f06-ec7d-4c85-85a8-c2569b569ce8&amp;inviteestub=14716a03-cae1-438e-bfbf-9271efe41ab1" TargetMode="External"/><Relationship Id="rId11" Type="http://schemas.openxmlformats.org/officeDocument/2006/relationships/hyperlink" Target="https://app.cvent.com/subscribers/events2/Invitee/InviteeDetails?evtstub=87009f06-ec7d-4c85-85a8-c2569b569ce8&amp;inviteestub=cddd06e4-3520-4164-a85d-28e6d1d46cff" TargetMode="External"/><Relationship Id="rId24" Type="http://schemas.openxmlformats.org/officeDocument/2006/relationships/hyperlink" Target="https://app.cvent.com/subscribers/events2/Invitee/InviteeDetails?evtstub=87009f06-ec7d-4c85-85a8-c2569b569ce8&amp;inviteestub=a277bf8a-e449-4eaf-84e4-80bcef04d7ef" TargetMode="External"/><Relationship Id="rId5" Type="http://schemas.openxmlformats.org/officeDocument/2006/relationships/hyperlink" Target="https://app.cvent.com/subscribers/events2/Invitee/InviteeDetails?evtstub=87009f06-ec7d-4c85-85a8-c2569b569ce8&amp;inviteestub=5c4cf2df-e641-4361-92d3-fbcd0c5bddb7" TargetMode="External"/><Relationship Id="rId15" Type="http://schemas.openxmlformats.org/officeDocument/2006/relationships/hyperlink" Target="https://app.cvent.com/subscribers/events2/Invitee/InviteeDetails?evtstub=87009f06-ec7d-4c85-85a8-c2569b569ce8&amp;inviteestub=19b5a936-f5d4-46f5-83e3-c3306b861068" TargetMode="External"/><Relationship Id="rId23" Type="http://schemas.openxmlformats.org/officeDocument/2006/relationships/hyperlink" Target="https://app.cvent.com/subscribers/events2/Invitee/InviteeDetails?evtstub=87009f06-ec7d-4c85-85a8-c2569b569ce8&amp;inviteestub=315868ec-1e45-41ad-be92-c9c4ff627005" TargetMode="External"/><Relationship Id="rId28" Type="http://schemas.openxmlformats.org/officeDocument/2006/relationships/table" Target="../tables/table1.xml"/><Relationship Id="rId10" Type="http://schemas.openxmlformats.org/officeDocument/2006/relationships/hyperlink" Target="https://app.cvent.com/subscribers/events2/Invitee/InviteeDetails?evtstub=87009f06-ec7d-4c85-85a8-c2569b569ce8&amp;inviteestub=c2468919-a853-4634-9910-24ac4c282136" TargetMode="External"/><Relationship Id="rId19" Type="http://schemas.openxmlformats.org/officeDocument/2006/relationships/hyperlink" Target="https://app.cvent.com/subscribers/events2/Invitee/InviteeDetails?evtstub=87009f06-ec7d-4c85-85a8-c2569b569ce8&amp;inviteestub=e22af315-d10b-4102-a6ee-f42621cbe733" TargetMode="External"/><Relationship Id="rId4" Type="http://schemas.openxmlformats.org/officeDocument/2006/relationships/hyperlink" Target="https://app.cvent.com/subscribers/events2/Invitee/InviteeDetails?evtstub=87009f06-ec7d-4c85-85a8-c2569b569ce8&amp;inviteestub=a31b7c72-b910-400a-9733-0fcab3ba26d8" TargetMode="External"/><Relationship Id="rId9" Type="http://schemas.openxmlformats.org/officeDocument/2006/relationships/hyperlink" Target="https://app.cvent.com/subscribers/events2/Invitee/InviteeDetails?evtstub=87009f06-ec7d-4c85-85a8-c2569b569ce8&amp;inviteestub=7f0f7a43-1aec-4de0-afef-d965a9de65a6" TargetMode="External"/><Relationship Id="rId14" Type="http://schemas.openxmlformats.org/officeDocument/2006/relationships/hyperlink" Target="https://app.cvent.com/subscribers/events2/Invitee/InviteeDetails?evtstub=87009f06-ec7d-4c85-85a8-c2569b569ce8&amp;inviteestub=6c2e3adb-c243-4027-a27b-d7202043c75a" TargetMode="External"/><Relationship Id="rId22" Type="http://schemas.openxmlformats.org/officeDocument/2006/relationships/hyperlink" Target="https://app.cvent.com/subscribers/events2/Invitee/InviteeDetails?evtstub=87009f06-ec7d-4c85-85a8-c2569b569ce8&amp;inviteestub=124e6860-761a-480d-9b3e-251bdbd70ef4" TargetMode="External"/><Relationship Id="rId27" Type="http://schemas.openxmlformats.org/officeDocument/2006/relationships/hyperlink" Target="https://app.cvent.com/subscribers/events2/Invitee/InviteeDetails?evtstub=87009f06-ec7d-4c85-85a8-c2569b569ce8&amp;inviteestub=e8174076-2de1-4afe-b606-12291321df6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8"/>
  <sheetViews>
    <sheetView tabSelected="1" workbookViewId="0">
      <selection activeCell="B5" sqref="B5"/>
    </sheetView>
  </sheetViews>
  <sheetFormatPr defaultColWidth="19.42578125" defaultRowHeight="12.6"/>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6" hidden="1">
      <c r="A2" s="2">
        <f>DATE(2024,10,8)+TIME(11,27,52)</f>
        <v>45573.477685185186</v>
      </c>
      <c r="B2" s="3" t="s">
        <v>36</v>
      </c>
      <c r="C2" s="3" t="s">
        <v>37</v>
      </c>
      <c r="D2" s="3" t="s">
        <v>38</v>
      </c>
      <c r="E2" s="3" t="s">
        <v>39</v>
      </c>
      <c r="F2" s="3" t="s">
        <v>40</v>
      </c>
      <c r="G2" s="3" t="s">
        <v>41</v>
      </c>
      <c r="H2" s="3" t="s">
        <v>42</v>
      </c>
      <c r="I2" s="4">
        <f>DATE(2024,11,10)</f>
        <v>45606</v>
      </c>
      <c r="J2" s="4">
        <f>DATE(2024,11,14)</f>
        <v>45610</v>
      </c>
      <c r="K2" s="3"/>
      <c r="L2" s="3"/>
      <c r="M2" s="3" t="s">
        <v>43</v>
      </c>
      <c r="N2" s="3" t="s">
        <v>44</v>
      </c>
      <c r="O2" s="3"/>
      <c r="P2" s="3"/>
      <c r="Q2" s="3"/>
      <c r="R2" s="3"/>
      <c r="S2" s="3" t="s">
        <v>45</v>
      </c>
      <c r="T2" s="3" t="s">
        <v>46</v>
      </c>
      <c r="U2" s="3" t="s">
        <v>47</v>
      </c>
      <c r="V2" s="5" t="s">
        <v>48</v>
      </c>
      <c r="W2" s="3" t="s">
        <v>49</v>
      </c>
      <c r="X2" s="3" t="s">
        <v>50</v>
      </c>
      <c r="Y2" s="3" t="s">
        <v>51</v>
      </c>
      <c r="Z2" s="3" t="s">
        <v>52</v>
      </c>
      <c r="AA2" s="3" t="s">
        <v>53</v>
      </c>
      <c r="AB2" s="3" t="s">
        <v>54</v>
      </c>
      <c r="AC2" s="3" t="s">
        <v>55</v>
      </c>
      <c r="AD2" s="3" t="s">
        <v>56</v>
      </c>
      <c r="AE2" s="3" t="s">
        <v>57</v>
      </c>
      <c r="AF2" s="3" t="s">
        <v>58</v>
      </c>
      <c r="AG2" s="3" t="s">
        <v>59</v>
      </c>
      <c r="AH2" s="3" t="s">
        <v>60</v>
      </c>
      <c r="AI2" s="3"/>
      <c r="AJ2" s="3" t="s">
        <v>43</v>
      </c>
    </row>
    <row r="3" spans="1:36" ht="15.6">
      <c r="A3" s="6">
        <f>DATE(2024,10,4)+TIME(17,32,37)</f>
        <v>45569.730983796297</v>
      </c>
      <c r="B3" s="7" t="s">
        <v>61</v>
      </c>
      <c r="C3" s="7" t="s">
        <v>62</v>
      </c>
      <c r="D3" s="7" t="s">
        <v>63</v>
      </c>
      <c r="E3" s="7" t="s">
        <v>39</v>
      </c>
      <c r="F3" s="7" t="s">
        <v>40</v>
      </c>
      <c r="G3" s="7" t="s">
        <v>64</v>
      </c>
      <c r="H3" s="7" t="s">
        <v>42</v>
      </c>
      <c r="I3" s="8">
        <f>DATE(2024,11,11)</f>
        <v>45607</v>
      </c>
      <c r="J3" s="8">
        <f>DATE(2024,11,14)</f>
        <v>45610</v>
      </c>
      <c r="K3" s="7"/>
      <c r="L3" s="7"/>
      <c r="M3" s="7" t="s">
        <v>43</v>
      </c>
      <c r="N3" s="7" t="s">
        <v>65</v>
      </c>
      <c r="O3" s="7" t="s">
        <v>39</v>
      </c>
      <c r="P3" s="7" t="s">
        <v>66</v>
      </c>
      <c r="Q3" s="7" t="s">
        <v>67</v>
      </c>
      <c r="R3" s="7"/>
      <c r="S3" s="7" t="s">
        <v>68</v>
      </c>
      <c r="T3" s="7" t="s">
        <v>69</v>
      </c>
      <c r="U3" s="7" t="s">
        <v>70</v>
      </c>
      <c r="V3" s="9" t="s">
        <v>71</v>
      </c>
      <c r="W3" s="7" t="s">
        <v>72</v>
      </c>
      <c r="X3" s="7" t="s">
        <v>72</v>
      </c>
      <c r="Y3" s="7" t="s">
        <v>73</v>
      </c>
      <c r="Z3" s="7" t="s">
        <v>52</v>
      </c>
      <c r="AA3" s="7" t="s">
        <v>53</v>
      </c>
      <c r="AB3" s="7" t="s">
        <v>74</v>
      </c>
      <c r="AC3" s="7" t="s">
        <v>55</v>
      </c>
      <c r="AD3" s="7" t="s">
        <v>56</v>
      </c>
      <c r="AE3" s="7" t="s">
        <v>57</v>
      </c>
      <c r="AF3" s="7" t="s">
        <v>58</v>
      </c>
      <c r="AG3" s="7" t="s">
        <v>59</v>
      </c>
      <c r="AH3" s="7" t="s">
        <v>60</v>
      </c>
      <c r="AI3" s="7"/>
      <c r="AJ3" s="7"/>
    </row>
    <row r="4" spans="1:36" ht="15.6">
      <c r="A4" s="2">
        <f>DATE(2024,10,8)+TIME(10,48,26)</f>
        <v>45573.450300925928</v>
      </c>
      <c r="B4" s="3" t="s">
        <v>75</v>
      </c>
      <c r="C4" s="3" t="s">
        <v>76</v>
      </c>
      <c r="D4" s="3" t="s">
        <v>77</v>
      </c>
      <c r="E4" s="3" t="s">
        <v>78</v>
      </c>
      <c r="F4" s="3" t="s">
        <v>79</v>
      </c>
      <c r="G4" s="3" t="s">
        <v>64</v>
      </c>
      <c r="H4" s="3" t="s">
        <v>42</v>
      </c>
      <c r="I4" s="4">
        <f>DATE(2024,11,11)</f>
        <v>45607</v>
      </c>
      <c r="J4" s="4">
        <f>DATE(2024,11,14)</f>
        <v>45610</v>
      </c>
      <c r="K4" s="3"/>
      <c r="L4" s="3"/>
      <c r="M4" s="3" t="s">
        <v>43</v>
      </c>
      <c r="N4" s="3" t="s">
        <v>44</v>
      </c>
      <c r="O4" s="3"/>
      <c r="P4" s="3"/>
      <c r="Q4" s="3"/>
      <c r="R4" s="3"/>
      <c r="S4" s="3" t="s">
        <v>80</v>
      </c>
      <c r="T4" s="3" t="s">
        <v>81</v>
      </c>
      <c r="U4" s="3" t="s">
        <v>82</v>
      </c>
      <c r="V4" s="5" t="s">
        <v>83</v>
      </c>
      <c r="W4" s="3" t="s">
        <v>84</v>
      </c>
      <c r="X4" s="3" t="s">
        <v>84</v>
      </c>
      <c r="Y4" s="3" t="s">
        <v>85</v>
      </c>
      <c r="Z4" s="3" t="s">
        <v>86</v>
      </c>
      <c r="AA4" s="3" t="s">
        <v>87</v>
      </c>
      <c r="AB4" s="3" t="s">
        <v>88</v>
      </c>
      <c r="AC4" s="3" t="s">
        <v>55</v>
      </c>
      <c r="AD4" s="3" t="s">
        <v>56</v>
      </c>
      <c r="AE4" s="3" t="s">
        <v>89</v>
      </c>
      <c r="AF4" s="3" t="s">
        <v>90</v>
      </c>
      <c r="AG4" s="3" t="s">
        <v>91</v>
      </c>
      <c r="AH4" s="3" t="s">
        <v>60</v>
      </c>
      <c r="AI4" s="3"/>
      <c r="AJ4" s="3"/>
    </row>
    <row r="5" spans="1:36" ht="15.6" hidden="1">
      <c r="A5" s="6">
        <f>DATE(2024,10,7)+TIME(9,47,54)</f>
        <v>45572.408263888887</v>
      </c>
      <c r="B5" s="7" t="s">
        <v>92</v>
      </c>
      <c r="C5" s="7" t="s">
        <v>93</v>
      </c>
      <c r="D5" s="7" t="s">
        <v>94</v>
      </c>
      <c r="E5" s="7" t="s">
        <v>95</v>
      </c>
      <c r="F5" s="7" t="s">
        <v>79</v>
      </c>
      <c r="G5" s="7" t="s">
        <v>96</v>
      </c>
      <c r="H5" s="7" t="s">
        <v>97</v>
      </c>
      <c r="I5" s="8"/>
      <c r="J5" s="8"/>
      <c r="K5" s="7" t="s">
        <v>98</v>
      </c>
      <c r="L5" s="7"/>
      <c r="M5" s="7" t="s">
        <v>43</v>
      </c>
      <c r="N5" s="7" t="s">
        <v>44</v>
      </c>
      <c r="O5" s="7"/>
      <c r="P5" s="7"/>
      <c r="Q5" s="7"/>
      <c r="R5" s="7"/>
      <c r="S5" s="7" t="s">
        <v>99</v>
      </c>
      <c r="T5" s="7" t="s">
        <v>100</v>
      </c>
      <c r="U5" s="7" t="s">
        <v>101</v>
      </c>
      <c r="V5" s="9" t="s">
        <v>102</v>
      </c>
      <c r="W5" s="7" t="s">
        <v>103</v>
      </c>
      <c r="X5" s="7" t="s">
        <v>103</v>
      </c>
      <c r="Y5" s="7" t="s">
        <v>104</v>
      </c>
      <c r="Z5" s="7" t="s">
        <v>105</v>
      </c>
      <c r="AA5" s="7" t="s">
        <v>106</v>
      </c>
      <c r="AB5" s="7" t="s">
        <v>107</v>
      </c>
      <c r="AC5" s="7" t="s">
        <v>55</v>
      </c>
      <c r="AD5" s="7" t="s">
        <v>108</v>
      </c>
      <c r="AE5" s="7" t="s">
        <v>89</v>
      </c>
      <c r="AF5" s="7" t="s">
        <v>90</v>
      </c>
      <c r="AG5" s="7" t="s">
        <v>59</v>
      </c>
      <c r="AH5" s="7" t="s">
        <v>60</v>
      </c>
      <c r="AI5" s="7"/>
      <c r="AJ5" s="7" t="s">
        <v>109</v>
      </c>
    </row>
    <row r="6" spans="1:36" ht="15.6" hidden="1">
      <c r="A6" s="2">
        <f>DATE(2024,10,4)+TIME(19,17,49)</f>
        <v>45569.804039351853</v>
      </c>
      <c r="B6" s="3" t="s">
        <v>110</v>
      </c>
      <c r="C6" s="3" t="s">
        <v>111</v>
      </c>
      <c r="D6" s="3" t="s">
        <v>112</v>
      </c>
      <c r="E6" s="3" t="s">
        <v>113</v>
      </c>
      <c r="F6" s="3" t="s">
        <v>79</v>
      </c>
      <c r="G6" s="3" t="s">
        <v>41</v>
      </c>
      <c r="H6" s="3" t="s">
        <v>42</v>
      </c>
      <c r="I6" s="4">
        <f>DATE(2024,11,10)</f>
        <v>45606</v>
      </c>
      <c r="J6" s="4">
        <f>DATE(2024,11,15)</f>
        <v>45611</v>
      </c>
      <c r="K6" s="3"/>
      <c r="L6" s="3"/>
      <c r="M6" s="3"/>
      <c r="N6" s="3" t="s">
        <v>44</v>
      </c>
      <c r="O6" s="3"/>
      <c r="P6" s="3"/>
      <c r="Q6" s="3"/>
      <c r="R6" s="3"/>
      <c r="S6" s="3" t="s">
        <v>114</v>
      </c>
      <c r="T6" s="3" t="s">
        <v>115</v>
      </c>
      <c r="U6" s="3" t="s">
        <v>116</v>
      </c>
      <c r="V6" s="5" t="s">
        <v>117</v>
      </c>
      <c r="W6" s="3" t="s">
        <v>118</v>
      </c>
      <c r="X6" s="3" t="s">
        <v>118</v>
      </c>
      <c r="Y6" s="3" t="s">
        <v>119</v>
      </c>
      <c r="Z6" s="3" t="s">
        <v>120</v>
      </c>
      <c r="AA6" s="3" t="s">
        <v>121</v>
      </c>
      <c r="AB6" s="3" t="s">
        <v>122</v>
      </c>
      <c r="AC6" s="3" t="s">
        <v>55</v>
      </c>
      <c r="AD6" s="3" t="s">
        <v>123</v>
      </c>
      <c r="AE6" s="3" t="s">
        <v>89</v>
      </c>
      <c r="AF6" s="3" t="s">
        <v>90</v>
      </c>
      <c r="AG6" s="3" t="s">
        <v>124</v>
      </c>
      <c r="AH6" s="3" t="s">
        <v>60</v>
      </c>
      <c r="AI6" s="3"/>
      <c r="AJ6" s="3"/>
    </row>
    <row r="7" spans="1:36" ht="15.6" hidden="1">
      <c r="A7" s="6">
        <f>DATE(2024,10,7)+TIME(10,56,46)</f>
        <v>45572.456087962964</v>
      </c>
      <c r="B7" s="7" t="s">
        <v>125</v>
      </c>
      <c r="C7" s="7" t="s">
        <v>126</v>
      </c>
      <c r="D7" s="7" t="s">
        <v>127</v>
      </c>
      <c r="E7" s="7" t="s">
        <v>128</v>
      </c>
      <c r="F7" s="7" t="s">
        <v>79</v>
      </c>
      <c r="G7" s="7" t="s">
        <v>41</v>
      </c>
      <c r="H7" s="7" t="s">
        <v>42</v>
      </c>
      <c r="I7" s="8">
        <f>DATE(2024,11,10)</f>
        <v>45606</v>
      </c>
      <c r="J7" s="8">
        <f>DATE(2024,11,14)</f>
        <v>45610</v>
      </c>
      <c r="K7" s="7"/>
      <c r="L7" s="7"/>
      <c r="M7" s="7" t="s">
        <v>43</v>
      </c>
      <c r="N7" s="7" t="s">
        <v>65</v>
      </c>
      <c r="O7" s="7" t="s">
        <v>129</v>
      </c>
      <c r="P7" s="7" t="s">
        <v>130</v>
      </c>
      <c r="Q7" s="7" t="s">
        <v>131</v>
      </c>
      <c r="R7" s="7" t="s">
        <v>132</v>
      </c>
      <c r="S7" s="7" t="s">
        <v>133</v>
      </c>
      <c r="T7" s="7" t="s">
        <v>134</v>
      </c>
      <c r="U7" s="7" t="s">
        <v>135</v>
      </c>
      <c r="V7" s="9" t="s">
        <v>136</v>
      </c>
      <c r="W7" s="7" t="s">
        <v>137</v>
      </c>
      <c r="X7" s="7" t="s">
        <v>137</v>
      </c>
      <c r="Y7" s="7" t="s">
        <v>138</v>
      </c>
      <c r="Z7" s="7" t="s">
        <v>139</v>
      </c>
      <c r="AA7" s="7" t="s">
        <v>140</v>
      </c>
      <c r="AB7" s="7" t="s">
        <v>141</v>
      </c>
      <c r="AC7" s="7" t="s">
        <v>55</v>
      </c>
      <c r="AD7" s="7" t="s">
        <v>108</v>
      </c>
      <c r="AE7" s="7" t="s">
        <v>89</v>
      </c>
      <c r="AF7" s="7" t="s">
        <v>58</v>
      </c>
      <c r="AG7" s="7" t="s">
        <v>59</v>
      </c>
      <c r="AH7" s="7" t="s">
        <v>60</v>
      </c>
      <c r="AI7" s="7"/>
      <c r="AJ7" s="7"/>
    </row>
    <row r="8" spans="1:36" ht="15.6">
      <c r="A8" s="2">
        <f>DATE(2024,10,30)+TIME(0,48,30)</f>
        <v>45595.033680555556</v>
      </c>
      <c r="B8" s="3" t="s">
        <v>142</v>
      </c>
      <c r="C8" s="3" t="s">
        <v>143</v>
      </c>
      <c r="D8" s="3" t="s">
        <v>144</v>
      </c>
      <c r="E8" s="3" t="s">
        <v>145</v>
      </c>
      <c r="F8" s="3" t="s">
        <v>40</v>
      </c>
      <c r="G8" s="3" t="s">
        <v>64</v>
      </c>
      <c r="H8" s="3" t="s">
        <v>42</v>
      </c>
      <c r="I8" s="4">
        <f>DATE(2024,11,11)</f>
        <v>45607</v>
      </c>
      <c r="J8" s="4">
        <f>DATE(2024,11,14)</f>
        <v>45610</v>
      </c>
      <c r="K8" s="3"/>
      <c r="L8" s="3"/>
      <c r="M8" s="3" t="s">
        <v>43</v>
      </c>
      <c r="N8" s="3" t="s">
        <v>44</v>
      </c>
      <c r="O8" s="3"/>
      <c r="P8" s="3"/>
      <c r="Q8" s="3"/>
      <c r="R8" s="3"/>
      <c r="S8" s="3" t="s">
        <v>146</v>
      </c>
      <c r="T8" s="3" t="s">
        <v>147</v>
      </c>
      <c r="U8" s="3" t="s">
        <v>148</v>
      </c>
      <c r="V8" s="5" t="s">
        <v>149</v>
      </c>
      <c r="W8" s="3" t="s">
        <v>150</v>
      </c>
      <c r="X8" s="3" t="s">
        <v>150</v>
      </c>
      <c r="Y8" s="3" t="s">
        <v>151</v>
      </c>
      <c r="Z8" s="3" t="s">
        <v>152</v>
      </c>
      <c r="AA8" s="3" t="s">
        <v>153</v>
      </c>
      <c r="AB8" s="3" t="s">
        <v>154</v>
      </c>
      <c r="AC8" s="3" t="s">
        <v>155</v>
      </c>
      <c r="AD8" s="3" t="s">
        <v>156</v>
      </c>
      <c r="AE8" s="3" t="s">
        <v>57</v>
      </c>
      <c r="AF8" s="3" t="s">
        <v>58</v>
      </c>
      <c r="AG8" s="3" t="s">
        <v>59</v>
      </c>
      <c r="AH8" s="3" t="s">
        <v>60</v>
      </c>
      <c r="AI8" s="3"/>
      <c r="AJ8" s="3"/>
    </row>
    <row r="9" spans="1:36" ht="15.6" hidden="1">
      <c r="A9" s="6">
        <f>DATE(2024,10,4)+TIME(16,26,36)</f>
        <v>45569.68513888889</v>
      </c>
      <c r="B9" s="7" t="s">
        <v>157</v>
      </c>
      <c r="C9" s="7" t="s">
        <v>158</v>
      </c>
      <c r="D9" s="7" t="s">
        <v>159</v>
      </c>
      <c r="E9" s="7" t="s">
        <v>160</v>
      </c>
      <c r="F9" s="7" t="s">
        <v>161</v>
      </c>
      <c r="G9" s="7" t="s">
        <v>41</v>
      </c>
      <c r="H9" s="7" t="s">
        <v>42</v>
      </c>
      <c r="I9" s="8">
        <f>DATE(2024,11,11)</f>
        <v>45607</v>
      </c>
      <c r="J9" s="8">
        <f>DATE(2024,11,14)</f>
        <v>45610</v>
      </c>
      <c r="K9" s="7" t="s">
        <v>162</v>
      </c>
      <c r="L9" s="7"/>
      <c r="M9" s="7" t="s">
        <v>43</v>
      </c>
      <c r="N9" s="7" t="s">
        <v>44</v>
      </c>
      <c r="O9" s="7"/>
      <c r="P9" s="7"/>
      <c r="Q9" s="7"/>
      <c r="R9" s="7"/>
      <c r="S9" s="7" t="s">
        <v>163</v>
      </c>
      <c r="T9" s="7" t="s">
        <v>164</v>
      </c>
      <c r="U9" s="7" t="s">
        <v>165</v>
      </c>
      <c r="V9" s="9" t="s">
        <v>166</v>
      </c>
      <c r="W9" s="7" t="s">
        <v>167</v>
      </c>
      <c r="X9" s="7" t="s">
        <v>167</v>
      </c>
      <c r="Y9" s="7" t="s">
        <v>168</v>
      </c>
      <c r="Z9" s="7" t="s">
        <v>169</v>
      </c>
      <c r="AA9" s="7" t="s">
        <v>170</v>
      </c>
      <c r="AB9" s="7" t="s">
        <v>171</v>
      </c>
      <c r="AC9" s="7" t="s">
        <v>172</v>
      </c>
      <c r="AD9" s="7" t="s">
        <v>173</v>
      </c>
      <c r="AE9" s="7" t="s">
        <v>57</v>
      </c>
      <c r="AF9" s="7" t="s">
        <v>90</v>
      </c>
      <c r="AG9" s="7" t="s">
        <v>59</v>
      </c>
      <c r="AH9" s="7" t="s">
        <v>60</v>
      </c>
      <c r="AI9" s="7"/>
      <c r="AJ9" s="7" t="s">
        <v>109</v>
      </c>
    </row>
    <row r="10" spans="1:36" ht="15.6">
      <c r="A10" s="2">
        <f>DATE(2024,10,4)+TIME(15,52,56)</f>
        <v>45569.661759259259</v>
      </c>
      <c r="B10" s="3" t="s">
        <v>174</v>
      </c>
      <c r="C10" s="3" t="s">
        <v>175</v>
      </c>
      <c r="D10" s="3" t="s">
        <v>176</v>
      </c>
      <c r="E10" s="3" t="s">
        <v>177</v>
      </c>
      <c r="F10" s="3" t="s">
        <v>40</v>
      </c>
      <c r="G10" s="3" t="s">
        <v>64</v>
      </c>
      <c r="H10" s="3" t="s">
        <v>42</v>
      </c>
      <c r="I10" s="4">
        <f>DATE(2024,11,11)</f>
        <v>45607</v>
      </c>
      <c r="J10" s="4">
        <f>DATE(2024,11,15)</f>
        <v>45611</v>
      </c>
      <c r="K10" s="3" t="s">
        <v>178</v>
      </c>
      <c r="L10" s="3" t="s">
        <v>179</v>
      </c>
      <c r="M10" s="3" t="s">
        <v>43</v>
      </c>
      <c r="N10" s="3" t="s">
        <v>44</v>
      </c>
      <c r="O10" s="3"/>
      <c r="P10" s="3"/>
      <c r="Q10" s="3"/>
      <c r="R10" s="3"/>
      <c r="S10" s="3" t="s">
        <v>180</v>
      </c>
      <c r="T10" s="3" t="s">
        <v>181</v>
      </c>
      <c r="U10" s="3" t="s">
        <v>182</v>
      </c>
      <c r="V10" s="5" t="s">
        <v>183</v>
      </c>
      <c r="W10" s="3" t="s">
        <v>184</v>
      </c>
      <c r="X10" s="3" t="s">
        <v>184</v>
      </c>
      <c r="Y10" s="3" t="s">
        <v>185</v>
      </c>
      <c r="Z10" s="3" t="s">
        <v>186</v>
      </c>
      <c r="AA10" s="3" t="s">
        <v>187</v>
      </c>
      <c r="AB10" s="3" t="s">
        <v>188</v>
      </c>
      <c r="AC10" s="3" t="s">
        <v>55</v>
      </c>
      <c r="AD10" s="3" t="s">
        <v>56</v>
      </c>
      <c r="AE10" s="3" t="s">
        <v>57</v>
      </c>
      <c r="AF10" s="3" t="s">
        <v>58</v>
      </c>
      <c r="AG10" s="3" t="s">
        <v>59</v>
      </c>
      <c r="AH10" s="3" t="s">
        <v>60</v>
      </c>
      <c r="AI10" s="3"/>
      <c r="AJ10" s="3"/>
    </row>
    <row r="11" spans="1:36" ht="15.6">
      <c r="A11" s="6">
        <f>DATE(2024,10,4)+TIME(15,30,41)</f>
        <v>45569.646307870367</v>
      </c>
      <c r="B11" s="7" t="s">
        <v>189</v>
      </c>
      <c r="C11" s="7" t="s">
        <v>190</v>
      </c>
      <c r="D11" s="7" t="s">
        <v>191</v>
      </c>
      <c r="E11" s="7" t="s">
        <v>192</v>
      </c>
      <c r="F11" s="7" t="s">
        <v>40</v>
      </c>
      <c r="G11" s="7" t="s">
        <v>64</v>
      </c>
      <c r="H11" s="7" t="s">
        <v>42</v>
      </c>
      <c r="I11" s="8">
        <f>DATE(2024,11,11)</f>
        <v>45607</v>
      </c>
      <c r="J11" s="8">
        <f>DATE(2024,11,15)</f>
        <v>45611</v>
      </c>
      <c r="K11" s="7"/>
      <c r="L11" s="7"/>
      <c r="M11" s="7" t="s">
        <v>43</v>
      </c>
      <c r="N11" s="7" t="s">
        <v>44</v>
      </c>
      <c r="O11" s="7"/>
      <c r="P11" s="7"/>
      <c r="Q11" s="7"/>
      <c r="R11" s="7"/>
      <c r="S11" s="7" t="s">
        <v>193</v>
      </c>
      <c r="T11" s="7" t="s">
        <v>194</v>
      </c>
      <c r="U11" s="7" t="s">
        <v>195</v>
      </c>
      <c r="V11" s="9" t="s">
        <v>196</v>
      </c>
      <c r="W11" s="7" t="s">
        <v>197</v>
      </c>
      <c r="X11" s="7" t="s">
        <v>197</v>
      </c>
      <c r="Y11" s="7" t="s">
        <v>198</v>
      </c>
      <c r="Z11" s="7" t="s">
        <v>199</v>
      </c>
      <c r="AA11" s="7" t="s">
        <v>200</v>
      </c>
      <c r="AB11" s="7" t="s">
        <v>201</v>
      </c>
      <c r="AC11" s="7" t="s">
        <v>55</v>
      </c>
      <c r="AD11" s="7" t="s">
        <v>56</v>
      </c>
      <c r="AE11" s="7" t="s">
        <v>57</v>
      </c>
      <c r="AF11" s="7" t="s">
        <v>58</v>
      </c>
      <c r="AG11" s="7" t="s">
        <v>59</v>
      </c>
      <c r="AH11" s="7" t="s">
        <v>60</v>
      </c>
      <c r="AI11" s="7"/>
      <c r="AJ11" s="7"/>
    </row>
    <row r="12" spans="1:36" ht="15.6" hidden="1">
      <c r="A12" s="2">
        <f>DATE(2024,10,11)+TIME(13,30,8)</f>
        <v>45576.562592592592</v>
      </c>
      <c r="B12" s="3" t="s">
        <v>202</v>
      </c>
      <c r="C12" s="3" t="s">
        <v>203</v>
      </c>
      <c r="D12" s="3" t="s">
        <v>204</v>
      </c>
      <c r="E12" s="3" t="s">
        <v>95</v>
      </c>
      <c r="F12" s="3" t="s">
        <v>40</v>
      </c>
      <c r="G12" s="3" t="s">
        <v>96</v>
      </c>
      <c r="H12" s="3" t="s">
        <v>42</v>
      </c>
      <c r="I12" s="4">
        <f>DATE(2024,11,10)</f>
        <v>45606</v>
      </c>
      <c r="J12" s="4">
        <f>DATE(2024,11,15)</f>
        <v>45611</v>
      </c>
      <c r="K12" s="3"/>
      <c r="L12" s="3"/>
      <c r="M12" s="3"/>
      <c r="N12" s="3" t="s">
        <v>44</v>
      </c>
      <c r="O12" s="3"/>
      <c r="P12" s="3"/>
      <c r="Q12" s="3"/>
      <c r="R12" s="3" t="s">
        <v>95</v>
      </c>
      <c r="S12" s="3" t="s">
        <v>205</v>
      </c>
      <c r="T12" s="3" t="s">
        <v>206</v>
      </c>
      <c r="U12" s="3" t="s">
        <v>207</v>
      </c>
      <c r="V12" s="5" t="s">
        <v>208</v>
      </c>
      <c r="W12" s="3" t="s">
        <v>209</v>
      </c>
      <c r="X12" s="3" t="s">
        <v>210</v>
      </c>
      <c r="Y12" s="3" t="s">
        <v>211</v>
      </c>
      <c r="Z12" s="3" t="s">
        <v>212</v>
      </c>
      <c r="AA12" s="3" t="s">
        <v>213</v>
      </c>
      <c r="AB12" s="3" t="s">
        <v>214</v>
      </c>
      <c r="AC12" s="3" t="s">
        <v>155</v>
      </c>
      <c r="AD12" s="3" t="s">
        <v>56</v>
      </c>
      <c r="AE12" s="3" t="s">
        <v>57</v>
      </c>
      <c r="AF12" s="3" t="s">
        <v>58</v>
      </c>
      <c r="AG12" s="3" t="s">
        <v>59</v>
      </c>
      <c r="AH12" s="3" t="s">
        <v>60</v>
      </c>
      <c r="AI12" s="3"/>
      <c r="AJ12" s="3"/>
    </row>
    <row r="13" spans="1:36" ht="15.6">
      <c r="A13" s="6">
        <f>DATE(2024,10,16)+TIME(11,17,36)</f>
        <v>45581.470555555556</v>
      </c>
      <c r="B13" s="7" t="s">
        <v>215</v>
      </c>
      <c r="C13" s="7" t="s">
        <v>216</v>
      </c>
      <c r="D13" s="7" t="s">
        <v>217</v>
      </c>
      <c r="E13" s="7" t="s">
        <v>218</v>
      </c>
      <c r="F13" s="7" t="s">
        <v>79</v>
      </c>
      <c r="G13" s="7" t="s">
        <v>64</v>
      </c>
      <c r="H13" s="7" t="s">
        <v>42</v>
      </c>
      <c r="I13" s="8">
        <f>DATE(2024,11,11)</f>
        <v>45607</v>
      </c>
      <c r="J13" s="8">
        <f>DATE(2024,11,14)</f>
        <v>45610</v>
      </c>
      <c r="K13" s="7" t="s">
        <v>219</v>
      </c>
      <c r="L13" s="7"/>
      <c r="M13" s="7"/>
      <c r="N13" s="7" t="s">
        <v>44</v>
      </c>
      <c r="O13" s="7"/>
      <c r="P13" s="7"/>
      <c r="Q13" s="7"/>
      <c r="R13" s="7"/>
      <c r="S13" s="7" t="s">
        <v>220</v>
      </c>
      <c r="T13" s="7" t="s">
        <v>221</v>
      </c>
      <c r="U13" s="7" t="s">
        <v>222</v>
      </c>
      <c r="V13" s="9" t="s">
        <v>223</v>
      </c>
      <c r="W13" s="7" t="s">
        <v>224</v>
      </c>
      <c r="X13" s="7" t="s">
        <v>224</v>
      </c>
      <c r="Y13" s="7" t="s">
        <v>225</v>
      </c>
      <c r="Z13" s="7" t="s">
        <v>226</v>
      </c>
      <c r="AA13" s="7" t="s">
        <v>227</v>
      </c>
      <c r="AB13" s="7" t="s">
        <v>228</v>
      </c>
      <c r="AC13" s="7" t="s">
        <v>229</v>
      </c>
      <c r="AD13" s="7" t="s">
        <v>108</v>
      </c>
      <c r="AE13" s="7" t="s">
        <v>89</v>
      </c>
      <c r="AF13" s="7" t="s">
        <v>230</v>
      </c>
      <c r="AG13" s="7" t="s">
        <v>59</v>
      </c>
      <c r="AH13" s="7" t="s">
        <v>60</v>
      </c>
      <c r="AI13" s="7"/>
      <c r="AJ13" s="7" t="s">
        <v>109</v>
      </c>
    </row>
    <row r="14" spans="1:36" ht="15.6">
      <c r="A14" s="2">
        <f>DATE(2024,10,24)+TIME(15,28,23)</f>
        <v>45589.64471064815</v>
      </c>
      <c r="B14" s="3" t="s">
        <v>231</v>
      </c>
      <c r="C14" s="3" t="s">
        <v>232</v>
      </c>
      <c r="D14" s="3" t="s">
        <v>233</v>
      </c>
      <c r="E14" s="3" t="s">
        <v>145</v>
      </c>
      <c r="F14" s="3" t="s">
        <v>40</v>
      </c>
      <c r="G14" s="3" t="s">
        <v>64</v>
      </c>
      <c r="H14" s="3" t="s">
        <v>42</v>
      </c>
      <c r="I14" s="4">
        <f>DATE(2024,11,11)</f>
        <v>45607</v>
      </c>
      <c r="J14" s="4">
        <f>DATE(2024,11,14)</f>
        <v>45610</v>
      </c>
      <c r="K14" s="3"/>
      <c r="L14" s="3"/>
      <c r="M14" s="3"/>
      <c r="N14" s="3" t="s">
        <v>44</v>
      </c>
      <c r="O14" s="3"/>
      <c r="P14" s="3"/>
      <c r="Q14" s="3"/>
      <c r="R14" s="3" t="s">
        <v>234</v>
      </c>
      <c r="S14" s="3" t="s">
        <v>235</v>
      </c>
      <c r="T14" s="3" t="s">
        <v>236</v>
      </c>
      <c r="U14" s="3" t="s">
        <v>237</v>
      </c>
      <c r="V14" s="5" t="s">
        <v>238</v>
      </c>
      <c r="W14" s="3" t="s">
        <v>239</v>
      </c>
      <c r="X14" s="3" t="s">
        <v>240</v>
      </c>
      <c r="Y14" s="3" t="s">
        <v>241</v>
      </c>
      <c r="Z14" s="3" t="s">
        <v>152</v>
      </c>
      <c r="AA14" s="3" t="s">
        <v>153</v>
      </c>
      <c r="AB14" s="3" t="s">
        <v>242</v>
      </c>
      <c r="AC14" s="3" t="s">
        <v>55</v>
      </c>
      <c r="AD14" s="3" t="s">
        <v>156</v>
      </c>
      <c r="AE14" s="3" t="s">
        <v>57</v>
      </c>
      <c r="AF14" s="3" t="s">
        <v>58</v>
      </c>
      <c r="AG14" s="3" t="s">
        <v>124</v>
      </c>
      <c r="AH14" s="3" t="s">
        <v>60</v>
      </c>
      <c r="AI14" s="3"/>
      <c r="AJ14" s="3"/>
    </row>
    <row r="15" spans="1:36" ht="15.6">
      <c r="A15" s="6">
        <f>DATE(2024,10,4)+TIME(15,23,41)</f>
        <v>45569.641446759262</v>
      </c>
      <c r="B15" s="7" t="s">
        <v>243</v>
      </c>
      <c r="C15" s="7" t="s">
        <v>244</v>
      </c>
      <c r="D15" s="7" t="s">
        <v>245</v>
      </c>
      <c r="E15" s="7" t="s">
        <v>246</v>
      </c>
      <c r="F15" s="7" t="s">
        <v>79</v>
      </c>
      <c r="G15" s="7" t="s">
        <v>64</v>
      </c>
      <c r="H15" s="7" t="s">
        <v>42</v>
      </c>
      <c r="I15" s="8">
        <f>DATE(2024,11,11)</f>
        <v>45607</v>
      </c>
      <c r="J15" s="8">
        <f>DATE(2024,11,14)</f>
        <v>45610</v>
      </c>
      <c r="K15" s="7"/>
      <c r="L15" s="7"/>
      <c r="M15" s="7" t="s">
        <v>43</v>
      </c>
      <c r="N15" s="7" t="s">
        <v>44</v>
      </c>
      <c r="O15" s="7"/>
      <c r="P15" s="7"/>
      <c r="Q15" s="7"/>
      <c r="R15" s="7"/>
      <c r="S15" s="7" t="s">
        <v>247</v>
      </c>
      <c r="T15" s="7" t="s">
        <v>248</v>
      </c>
      <c r="U15" s="7" t="s">
        <v>249</v>
      </c>
      <c r="V15" s="9" t="s">
        <v>250</v>
      </c>
      <c r="W15" s="7" t="s">
        <v>251</v>
      </c>
      <c r="X15" s="7" t="s">
        <v>251</v>
      </c>
      <c r="Y15" s="7" t="s">
        <v>252</v>
      </c>
      <c r="Z15" s="7" t="s">
        <v>253</v>
      </c>
      <c r="AA15" s="7" t="s">
        <v>254</v>
      </c>
      <c r="AB15" s="7" t="s">
        <v>255</v>
      </c>
      <c r="AC15" s="7" t="s">
        <v>55</v>
      </c>
      <c r="AD15" s="7" t="s">
        <v>56</v>
      </c>
      <c r="AE15" s="7" t="s">
        <v>89</v>
      </c>
      <c r="AF15" s="7" t="s">
        <v>58</v>
      </c>
      <c r="AG15" s="7" t="s">
        <v>59</v>
      </c>
      <c r="AH15" s="7" t="s">
        <v>60</v>
      </c>
      <c r="AI15" s="7"/>
      <c r="AJ15" s="7"/>
    </row>
    <row r="16" spans="1:36" ht="15.6" hidden="1">
      <c r="A16" s="2">
        <f>DATE(2024,10,2)+TIME(16,37,30)</f>
        <v>45567.692708333336</v>
      </c>
      <c r="B16" s="3" t="s">
        <v>256</v>
      </c>
      <c r="C16" s="3" t="s">
        <v>257</v>
      </c>
      <c r="D16" s="3" t="s">
        <v>258</v>
      </c>
      <c r="E16" s="3" t="s">
        <v>95</v>
      </c>
      <c r="F16" s="3" t="s">
        <v>40</v>
      </c>
      <c r="G16" s="3" t="s">
        <v>96</v>
      </c>
      <c r="H16" s="3" t="s">
        <v>42</v>
      </c>
      <c r="I16" s="4">
        <f>DATE(2024,11,10)</f>
        <v>45606</v>
      </c>
      <c r="J16" s="4">
        <f>DATE(2024,11,15)</f>
        <v>45611</v>
      </c>
      <c r="K16" s="3"/>
      <c r="L16" s="3"/>
      <c r="M16" s="3"/>
      <c r="N16" s="3" t="s">
        <v>44</v>
      </c>
      <c r="O16" s="3"/>
      <c r="P16" s="3"/>
      <c r="Q16" s="3"/>
      <c r="R16" s="3" t="s">
        <v>259</v>
      </c>
      <c r="S16" s="3" t="s">
        <v>260</v>
      </c>
      <c r="T16" s="3" t="s">
        <v>261</v>
      </c>
      <c r="U16" s="3" t="s">
        <v>262</v>
      </c>
      <c r="V16" s="5" t="s">
        <v>263</v>
      </c>
      <c r="W16" s="3" t="s">
        <v>264</v>
      </c>
      <c r="X16" s="3" t="s">
        <v>264</v>
      </c>
      <c r="Y16" s="3" t="s">
        <v>265</v>
      </c>
      <c r="Z16" s="3" t="s">
        <v>266</v>
      </c>
      <c r="AA16" s="3" t="s">
        <v>267</v>
      </c>
      <c r="AB16" s="3" t="s">
        <v>268</v>
      </c>
      <c r="AC16" s="3" t="s">
        <v>172</v>
      </c>
      <c r="AD16" s="3" t="s">
        <v>56</v>
      </c>
      <c r="AE16" s="3" t="s">
        <v>57</v>
      </c>
      <c r="AF16" s="3" t="s">
        <v>90</v>
      </c>
      <c r="AG16" s="3" t="s">
        <v>59</v>
      </c>
      <c r="AH16" s="3" t="s">
        <v>60</v>
      </c>
      <c r="AI16" s="3"/>
      <c r="AJ16" s="3" t="s">
        <v>109</v>
      </c>
    </row>
    <row r="17" spans="1:36" ht="15.6" hidden="1">
      <c r="A17" s="6">
        <f>DATE(2024,10,4)+TIME(16,40,13)</f>
        <v>45569.694594907407</v>
      </c>
      <c r="B17" s="7" t="s">
        <v>269</v>
      </c>
      <c r="C17" s="7" t="s">
        <v>270</v>
      </c>
      <c r="D17" s="7" t="s">
        <v>271</v>
      </c>
      <c r="E17" s="7" t="s">
        <v>272</v>
      </c>
      <c r="F17" s="7" t="s">
        <v>40</v>
      </c>
      <c r="G17" s="7" t="s">
        <v>41</v>
      </c>
      <c r="H17" s="7" t="s">
        <v>42</v>
      </c>
      <c r="I17" s="8">
        <f>DATE(2024,11,10)</f>
        <v>45606</v>
      </c>
      <c r="J17" s="8">
        <f>DATE(2024,11,14)</f>
        <v>45610</v>
      </c>
      <c r="K17" s="7"/>
      <c r="L17" s="7"/>
      <c r="M17" s="7" t="s">
        <v>43</v>
      </c>
      <c r="N17" s="7" t="s">
        <v>65</v>
      </c>
      <c r="O17" s="7" t="s">
        <v>273</v>
      </c>
      <c r="P17" s="7" t="s">
        <v>274</v>
      </c>
      <c r="Q17" s="7" t="s">
        <v>275</v>
      </c>
      <c r="R17" s="7"/>
      <c r="S17" s="7" t="s">
        <v>276</v>
      </c>
      <c r="T17" s="7" t="s">
        <v>277</v>
      </c>
      <c r="U17" s="7" t="s">
        <v>278</v>
      </c>
      <c r="V17" s="9" t="s">
        <v>279</v>
      </c>
      <c r="W17" s="7" t="s">
        <v>280</v>
      </c>
      <c r="X17" s="7" t="s">
        <v>280</v>
      </c>
      <c r="Y17" s="7" t="s">
        <v>281</v>
      </c>
      <c r="Z17" s="7" t="s">
        <v>152</v>
      </c>
      <c r="AA17" s="7" t="s">
        <v>153</v>
      </c>
      <c r="AB17" s="7" t="s">
        <v>282</v>
      </c>
      <c r="AC17" s="7" t="s">
        <v>55</v>
      </c>
      <c r="AD17" s="7" t="s">
        <v>56</v>
      </c>
      <c r="AE17" s="7" t="s">
        <v>57</v>
      </c>
      <c r="AF17" s="7" t="s">
        <v>58</v>
      </c>
      <c r="AG17" s="7" t="s">
        <v>59</v>
      </c>
      <c r="AH17" s="7" t="s">
        <v>60</v>
      </c>
      <c r="AI17" s="7"/>
      <c r="AJ17" s="7"/>
    </row>
    <row r="18" spans="1:36" ht="15.6">
      <c r="A18" s="2">
        <f>DATE(2024,10,4)+TIME(15,27,8)</f>
        <v>45569.643842592595</v>
      </c>
      <c r="B18" s="3" t="s">
        <v>283</v>
      </c>
      <c r="C18" s="3" t="s">
        <v>284</v>
      </c>
      <c r="D18" s="3" t="s">
        <v>285</v>
      </c>
      <c r="E18" s="3" t="s">
        <v>160</v>
      </c>
      <c r="F18" s="3" t="s">
        <v>40</v>
      </c>
      <c r="G18" s="3" t="s">
        <v>64</v>
      </c>
      <c r="H18" s="3" t="s">
        <v>42</v>
      </c>
      <c r="I18" s="4">
        <f>DATE(2024,11,11)</f>
        <v>45607</v>
      </c>
      <c r="J18" s="4">
        <f>DATE(2024,11,14)</f>
        <v>45610</v>
      </c>
      <c r="K18" s="3"/>
      <c r="L18" s="3" t="s">
        <v>286</v>
      </c>
      <c r="M18" s="3"/>
      <c r="N18" s="3" t="s">
        <v>44</v>
      </c>
      <c r="O18" s="3"/>
      <c r="P18" s="3"/>
      <c r="Q18" s="3"/>
      <c r="R18" s="3"/>
      <c r="S18" s="3" t="s">
        <v>287</v>
      </c>
      <c r="T18" s="3" t="s">
        <v>288</v>
      </c>
      <c r="U18" s="3" t="s">
        <v>289</v>
      </c>
      <c r="V18" s="5" t="s">
        <v>290</v>
      </c>
      <c r="W18" s="3" t="s">
        <v>291</v>
      </c>
      <c r="X18" s="3" t="s">
        <v>291</v>
      </c>
      <c r="Y18" s="3" t="s">
        <v>292</v>
      </c>
      <c r="Z18" s="3" t="s">
        <v>169</v>
      </c>
      <c r="AA18" s="3" t="s">
        <v>170</v>
      </c>
      <c r="AB18" s="3" t="s">
        <v>293</v>
      </c>
      <c r="AC18" s="3" t="s">
        <v>155</v>
      </c>
      <c r="AD18" s="3" t="s">
        <v>294</v>
      </c>
      <c r="AE18" s="3" t="s">
        <v>57</v>
      </c>
      <c r="AF18" s="3" t="s">
        <v>295</v>
      </c>
      <c r="AG18" s="3" t="s">
        <v>91</v>
      </c>
      <c r="AH18" s="3" t="s">
        <v>60</v>
      </c>
      <c r="AI18" s="3" t="s">
        <v>97</v>
      </c>
      <c r="AJ18" s="3" t="s">
        <v>109</v>
      </c>
    </row>
    <row r="19" spans="1:36" ht="15.6">
      <c r="A19" s="6">
        <f>DATE(2024,10,23)+TIME(13,25,32)</f>
        <v>45588.559398148151</v>
      </c>
      <c r="B19" s="7" t="s">
        <v>296</v>
      </c>
      <c r="C19" s="7" t="s">
        <v>297</v>
      </c>
      <c r="D19" s="7" t="s">
        <v>298</v>
      </c>
      <c r="E19" s="7" t="s">
        <v>299</v>
      </c>
      <c r="F19" s="7" t="s">
        <v>161</v>
      </c>
      <c r="G19" s="7" t="s">
        <v>64</v>
      </c>
      <c r="H19" s="7" t="s">
        <v>42</v>
      </c>
      <c r="I19" s="8">
        <f>DATE(2024,11,11)</f>
        <v>45607</v>
      </c>
      <c r="J19" s="8">
        <f>DATE(2024,11,15)</f>
        <v>45611</v>
      </c>
      <c r="K19" s="7"/>
      <c r="L19" s="7" t="s">
        <v>300</v>
      </c>
      <c r="M19" s="7" t="s">
        <v>43</v>
      </c>
      <c r="N19" s="7" t="s">
        <v>44</v>
      </c>
      <c r="O19" s="7"/>
      <c r="P19" s="7"/>
      <c r="Q19" s="7"/>
      <c r="R19" s="7"/>
      <c r="S19" s="7" t="s">
        <v>301</v>
      </c>
      <c r="T19" s="7" t="s">
        <v>302</v>
      </c>
      <c r="U19" s="7" t="s">
        <v>303</v>
      </c>
      <c r="V19" s="9" t="s">
        <v>304</v>
      </c>
      <c r="W19" s="7" t="s">
        <v>305</v>
      </c>
      <c r="X19" s="7" t="s">
        <v>306</v>
      </c>
      <c r="Y19" s="7" t="s">
        <v>307</v>
      </c>
      <c r="Z19" s="7" t="s">
        <v>308</v>
      </c>
      <c r="AA19" s="7" t="s">
        <v>309</v>
      </c>
      <c r="AB19" s="7" t="s">
        <v>310</v>
      </c>
      <c r="AC19" s="7" t="s">
        <v>311</v>
      </c>
      <c r="AD19" s="7" t="s">
        <v>294</v>
      </c>
      <c r="AE19" s="7" t="s">
        <v>57</v>
      </c>
      <c r="AF19" s="7" t="s">
        <v>90</v>
      </c>
      <c r="AG19" s="7" t="s">
        <v>91</v>
      </c>
      <c r="AH19" s="7" t="s">
        <v>60</v>
      </c>
      <c r="AI19" s="7"/>
      <c r="AJ19" s="7"/>
    </row>
    <row r="20" spans="1:36" ht="15.6" hidden="1">
      <c r="A20" s="2">
        <f>DATE(2024,10,16)+TIME(12,32,44)</f>
        <v>45581.522731481484</v>
      </c>
      <c r="B20" s="3" t="s">
        <v>312</v>
      </c>
      <c r="C20" s="3" t="s">
        <v>313</v>
      </c>
      <c r="D20" s="3" t="s">
        <v>314</v>
      </c>
      <c r="E20" s="3" t="s">
        <v>246</v>
      </c>
      <c r="F20" s="3" t="s">
        <v>40</v>
      </c>
      <c r="G20" s="3" t="s">
        <v>41</v>
      </c>
      <c r="H20" s="3" t="s">
        <v>42</v>
      </c>
      <c r="I20" s="4">
        <f>DATE(2024,11,10)</f>
        <v>45606</v>
      </c>
      <c r="J20" s="4">
        <f>DATE(2024,11,14)</f>
        <v>45610</v>
      </c>
      <c r="K20" s="3"/>
      <c r="L20" s="3" t="s">
        <v>315</v>
      </c>
      <c r="M20" s="3" t="s">
        <v>43</v>
      </c>
      <c r="N20" s="3" t="s">
        <v>44</v>
      </c>
      <c r="O20" s="3"/>
      <c r="P20" s="3"/>
      <c r="Q20" s="3"/>
      <c r="R20" s="3"/>
      <c r="S20" s="3" t="s">
        <v>316</v>
      </c>
      <c r="T20" s="3" t="s">
        <v>317</v>
      </c>
      <c r="U20" s="3" t="s">
        <v>318</v>
      </c>
      <c r="V20" s="5" t="s">
        <v>319</v>
      </c>
      <c r="W20" s="3" t="s">
        <v>320</v>
      </c>
      <c r="X20" s="3" t="s">
        <v>320</v>
      </c>
      <c r="Y20" s="3" t="s">
        <v>321</v>
      </c>
      <c r="Z20" s="3" t="s">
        <v>253</v>
      </c>
      <c r="AA20" s="3" t="s">
        <v>254</v>
      </c>
      <c r="AB20" s="3" t="s">
        <v>322</v>
      </c>
      <c r="AC20" s="3" t="s">
        <v>55</v>
      </c>
      <c r="AD20" s="3" t="s">
        <v>323</v>
      </c>
      <c r="AE20" s="3" t="s">
        <v>57</v>
      </c>
      <c r="AF20" s="3" t="s">
        <v>58</v>
      </c>
      <c r="AG20" s="3" t="s">
        <v>59</v>
      </c>
      <c r="AH20" s="3" t="s">
        <v>60</v>
      </c>
      <c r="AI20" s="3"/>
      <c r="AJ20" s="3"/>
    </row>
    <row r="21" spans="1:36" ht="15.6">
      <c r="A21" s="6">
        <f>DATE(2024,10,16)+TIME(12,53,47)</f>
        <v>45581.537349537037</v>
      </c>
      <c r="B21" s="7" t="s">
        <v>324</v>
      </c>
      <c r="C21" s="7" t="s">
        <v>325</v>
      </c>
      <c r="D21" s="7" t="s">
        <v>326</v>
      </c>
      <c r="E21" s="7" t="s">
        <v>327</v>
      </c>
      <c r="F21" s="7" t="s">
        <v>40</v>
      </c>
      <c r="G21" s="7" t="s">
        <v>64</v>
      </c>
      <c r="H21" s="7" t="s">
        <v>42</v>
      </c>
      <c r="I21" s="8">
        <f t="shared" ref="I21:I28" si="0">DATE(2024,11,11)</f>
        <v>45607</v>
      </c>
      <c r="J21" s="8">
        <f>DATE(2024,11,14)</f>
        <v>45610</v>
      </c>
      <c r="K21" s="7"/>
      <c r="L21" s="7" t="s">
        <v>328</v>
      </c>
      <c r="M21" s="7" t="s">
        <v>43</v>
      </c>
      <c r="N21" s="7" t="s">
        <v>44</v>
      </c>
      <c r="O21" s="7"/>
      <c r="P21" s="7"/>
      <c r="Q21" s="7"/>
      <c r="R21" s="7"/>
      <c r="S21" s="7" t="s">
        <v>329</v>
      </c>
      <c r="T21" s="7" t="s">
        <v>330</v>
      </c>
      <c r="U21" s="7" t="s">
        <v>331</v>
      </c>
      <c r="V21" s="9" t="s">
        <v>332</v>
      </c>
      <c r="W21" s="7" t="s">
        <v>333</v>
      </c>
      <c r="X21" s="7" t="s">
        <v>333</v>
      </c>
      <c r="Y21" s="7" t="s">
        <v>265</v>
      </c>
      <c r="Z21" s="7" t="s">
        <v>334</v>
      </c>
      <c r="AA21" s="7" t="s">
        <v>335</v>
      </c>
      <c r="AB21" s="7" t="s">
        <v>336</v>
      </c>
      <c r="AC21" s="7" t="s">
        <v>55</v>
      </c>
      <c r="AD21" s="7" t="s">
        <v>56</v>
      </c>
      <c r="AE21" s="7" t="s">
        <v>57</v>
      </c>
      <c r="AF21" s="7" t="s">
        <v>90</v>
      </c>
      <c r="AG21" s="7" t="s">
        <v>91</v>
      </c>
      <c r="AH21" s="7" t="s">
        <v>60</v>
      </c>
      <c r="AI21" s="7"/>
      <c r="AJ21" s="7"/>
    </row>
    <row r="22" spans="1:36" ht="15.6">
      <c r="A22" s="2">
        <f>DATE(2024,10,4)+TIME(19,18,31)</f>
        <v>45569.804525462961</v>
      </c>
      <c r="B22" s="3" t="s">
        <v>337</v>
      </c>
      <c r="C22" s="3" t="s">
        <v>338</v>
      </c>
      <c r="D22" s="3" t="s">
        <v>339</v>
      </c>
      <c r="E22" s="3" t="s">
        <v>340</v>
      </c>
      <c r="F22" s="3" t="s">
        <v>40</v>
      </c>
      <c r="G22" s="3" t="s">
        <v>64</v>
      </c>
      <c r="H22" s="3" t="s">
        <v>42</v>
      </c>
      <c r="I22" s="4">
        <f t="shared" si="0"/>
        <v>45607</v>
      </c>
      <c r="J22" s="4">
        <f>DATE(2024,11,14)</f>
        <v>45610</v>
      </c>
      <c r="K22" s="3"/>
      <c r="L22" s="3" t="s">
        <v>43</v>
      </c>
      <c r="M22" s="3" t="s">
        <v>43</v>
      </c>
      <c r="N22" s="3" t="s">
        <v>44</v>
      </c>
      <c r="O22" s="3"/>
      <c r="P22" s="3"/>
      <c r="Q22" s="3"/>
      <c r="R22" s="3"/>
      <c r="S22" s="3" t="s">
        <v>341</v>
      </c>
      <c r="T22" s="3" t="s">
        <v>342</v>
      </c>
      <c r="U22" s="3" t="s">
        <v>343</v>
      </c>
      <c r="V22" s="5" t="s">
        <v>344</v>
      </c>
      <c r="W22" s="3" t="s">
        <v>345</v>
      </c>
      <c r="X22" s="3" t="s">
        <v>345</v>
      </c>
      <c r="Y22" s="3" t="s">
        <v>346</v>
      </c>
      <c r="Z22" s="3" t="s">
        <v>347</v>
      </c>
      <c r="AA22" s="3" t="s">
        <v>348</v>
      </c>
      <c r="AB22" s="3" t="s">
        <v>349</v>
      </c>
      <c r="AC22" s="3" t="s">
        <v>172</v>
      </c>
      <c r="AD22" s="3" t="s">
        <v>56</v>
      </c>
      <c r="AE22" s="3" t="s">
        <v>57</v>
      </c>
      <c r="AF22" s="3" t="s">
        <v>90</v>
      </c>
      <c r="AG22" s="3" t="s">
        <v>59</v>
      </c>
      <c r="AH22" s="3" t="s">
        <v>60</v>
      </c>
      <c r="AI22" s="3"/>
      <c r="AJ22" s="3"/>
    </row>
    <row r="23" spans="1:36" ht="15.6">
      <c r="A23" s="6">
        <f>DATE(2024,10,8)+TIME(13,39,19)</f>
        <v>45573.568969907406</v>
      </c>
      <c r="B23" s="7" t="s">
        <v>350</v>
      </c>
      <c r="C23" s="7" t="s">
        <v>351</v>
      </c>
      <c r="D23" s="7" t="s">
        <v>352</v>
      </c>
      <c r="E23" s="7" t="s">
        <v>192</v>
      </c>
      <c r="F23" s="7" t="s">
        <v>40</v>
      </c>
      <c r="G23" s="7" t="s">
        <v>64</v>
      </c>
      <c r="H23" s="7" t="s">
        <v>42</v>
      </c>
      <c r="I23" s="8">
        <f t="shared" si="0"/>
        <v>45607</v>
      </c>
      <c r="J23" s="8">
        <f>DATE(2024,11,14)</f>
        <v>45610</v>
      </c>
      <c r="K23" s="7"/>
      <c r="L23" s="7" t="s">
        <v>353</v>
      </c>
      <c r="M23" s="7" t="s">
        <v>43</v>
      </c>
      <c r="N23" s="7" t="s">
        <v>44</v>
      </c>
      <c r="O23" s="7"/>
      <c r="P23" s="7"/>
      <c r="Q23" s="7"/>
      <c r="R23" s="7"/>
      <c r="S23" s="7" t="s">
        <v>354</v>
      </c>
      <c r="T23" s="7" t="s">
        <v>355</v>
      </c>
      <c r="U23" s="7" t="s">
        <v>356</v>
      </c>
      <c r="V23" s="9" t="s">
        <v>357</v>
      </c>
      <c r="W23" s="7" t="s">
        <v>358</v>
      </c>
      <c r="X23" s="7" t="s">
        <v>358</v>
      </c>
      <c r="Y23" s="7" t="s">
        <v>359</v>
      </c>
      <c r="Z23" s="7" t="s">
        <v>199</v>
      </c>
      <c r="AA23" s="7" t="s">
        <v>200</v>
      </c>
      <c r="AB23" s="7" t="s">
        <v>360</v>
      </c>
      <c r="AC23" s="7" t="s">
        <v>55</v>
      </c>
      <c r="AD23" s="7" t="s">
        <v>323</v>
      </c>
      <c r="AE23" s="7" t="s">
        <v>57</v>
      </c>
      <c r="AF23" s="7" t="s">
        <v>230</v>
      </c>
      <c r="AG23" s="7" t="s">
        <v>91</v>
      </c>
      <c r="AH23" s="7" t="s">
        <v>60</v>
      </c>
      <c r="AI23" s="7"/>
      <c r="AJ23" s="7"/>
    </row>
    <row r="24" spans="1:36" ht="15.6">
      <c r="A24" s="2">
        <f>DATE(2024,10,4)+TIME(22,19,25)</f>
        <v>45569.930150462962</v>
      </c>
      <c r="B24" s="3" t="s">
        <v>361</v>
      </c>
      <c r="C24" s="3" t="s">
        <v>362</v>
      </c>
      <c r="D24" s="3" t="s">
        <v>363</v>
      </c>
      <c r="E24" s="3" t="s">
        <v>192</v>
      </c>
      <c r="F24" s="3" t="s">
        <v>40</v>
      </c>
      <c r="G24" s="3" t="s">
        <v>64</v>
      </c>
      <c r="H24" s="3" t="s">
        <v>42</v>
      </c>
      <c r="I24" s="4">
        <f t="shared" si="0"/>
        <v>45607</v>
      </c>
      <c r="J24" s="4">
        <f>DATE(2024,11,14)</f>
        <v>45610</v>
      </c>
      <c r="K24" s="3"/>
      <c r="L24" s="3" t="s">
        <v>364</v>
      </c>
      <c r="M24" s="3" t="s">
        <v>365</v>
      </c>
      <c r="N24" s="3" t="s">
        <v>44</v>
      </c>
      <c r="O24" s="3"/>
      <c r="P24" s="3"/>
      <c r="Q24" s="3"/>
      <c r="R24" s="3"/>
      <c r="S24" s="3" t="s">
        <v>366</v>
      </c>
      <c r="T24" s="3" t="s">
        <v>367</v>
      </c>
      <c r="U24" s="3" t="s">
        <v>368</v>
      </c>
      <c r="V24" s="5" t="s">
        <v>369</v>
      </c>
      <c r="W24" s="3" t="s">
        <v>370</v>
      </c>
      <c r="X24" s="3" t="s">
        <v>370</v>
      </c>
      <c r="Y24" s="3" t="s">
        <v>371</v>
      </c>
      <c r="Z24" s="3" t="s">
        <v>199</v>
      </c>
      <c r="AA24" s="3" t="s">
        <v>200</v>
      </c>
      <c r="AB24" s="3" t="s">
        <v>372</v>
      </c>
      <c r="AC24" s="3" t="s">
        <v>172</v>
      </c>
      <c r="AD24" s="3" t="s">
        <v>56</v>
      </c>
      <c r="AE24" s="3" t="s">
        <v>57</v>
      </c>
      <c r="AF24" s="3" t="s">
        <v>58</v>
      </c>
      <c r="AG24" s="3" t="s">
        <v>91</v>
      </c>
      <c r="AH24" s="3" t="s">
        <v>60</v>
      </c>
      <c r="AI24" s="3"/>
      <c r="AJ24" s="3" t="s">
        <v>365</v>
      </c>
    </row>
    <row r="25" spans="1:36" ht="15.6">
      <c r="A25" s="6">
        <f>DATE(2024,10,8)+TIME(22,51,30)</f>
        <v>45573.952430555553</v>
      </c>
      <c r="B25" s="7" t="s">
        <v>373</v>
      </c>
      <c r="C25" s="7" t="s">
        <v>374</v>
      </c>
      <c r="D25" s="7" t="s">
        <v>375</v>
      </c>
      <c r="E25" s="7" t="s">
        <v>376</v>
      </c>
      <c r="F25" s="7" t="s">
        <v>40</v>
      </c>
      <c r="G25" s="7" t="s">
        <v>64</v>
      </c>
      <c r="H25" s="7" t="s">
        <v>42</v>
      </c>
      <c r="I25" s="8">
        <f t="shared" si="0"/>
        <v>45607</v>
      </c>
      <c r="J25" s="8">
        <f>DATE(2024,11,15)</f>
        <v>45611</v>
      </c>
      <c r="K25" s="7"/>
      <c r="L25" s="7"/>
      <c r="M25" s="7"/>
      <c r="N25" s="7" t="s">
        <v>44</v>
      </c>
      <c r="O25" s="7"/>
      <c r="P25" s="7"/>
      <c r="Q25" s="7"/>
      <c r="R25" s="7"/>
      <c r="S25" s="7" t="s">
        <v>377</v>
      </c>
      <c r="T25" s="7" t="s">
        <v>378</v>
      </c>
      <c r="U25" s="7" t="s">
        <v>379</v>
      </c>
      <c r="V25" s="9" t="s">
        <v>380</v>
      </c>
      <c r="W25" s="7" t="s">
        <v>381</v>
      </c>
      <c r="X25" s="7" t="s">
        <v>382</v>
      </c>
      <c r="Y25" s="7" t="s">
        <v>383</v>
      </c>
      <c r="Z25" s="7" t="s">
        <v>384</v>
      </c>
      <c r="AA25" s="7" t="s">
        <v>385</v>
      </c>
      <c r="AB25" s="7" t="s">
        <v>386</v>
      </c>
      <c r="AC25" s="7" t="s">
        <v>55</v>
      </c>
      <c r="AD25" s="7" t="s">
        <v>123</v>
      </c>
      <c r="AE25" s="7" t="s">
        <v>57</v>
      </c>
      <c r="AF25" s="7" t="s">
        <v>90</v>
      </c>
      <c r="AG25" s="7" t="s">
        <v>59</v>
      </c>
      <c r="AH25" s="7" t="s">
        <v>60</v>
      </c>
      <c r="AI25" s="7"/>
      <c r="AJ25" s="7"/>
    </row>
    <row r="26" spans="1:36" ht="15.6">
      <c r="A26" s="2">
        <f>DATE(2024,10,21)+TIME(15,43,48)</f>
        <v>45586.655416666668</v>
      </c>
      <c r="B26" s="3" t="s">
        <v>387</v>
      </c>
      <c r="C26" s="3" t="s">
        <v>388</v>
      </c>
      <c r="D26" s="3" t="s">
        <v>389</v>
      </c>
      <c r="E26" s="3" t="s">
        <v>390</v>
      </c>
      <c r="F26" s="3" t="s">
        <v>40</v>
      </c>
      <c r="G26" s="3" t="s">
        <v>64</v>
      </c>
      <c r="H26" s="3" t="s">
        <v>42</v>
      </c>
      <c r="I26" s="4">
        <f t="shared" si="0"/>
        <v>45607</v>
      </c>
      <c r="J26" s="4">
        <f>DATE(2024,11,14)</f>
        <v>45610</v>
      </c>
      <c r="K26" s="3"/>
      <c r="L26" s="3"/>
      <c r="M26" s="3" t="s">
        <v>43</v>
      </c>
      <c r="N26" s="3" t="s">
        <v>44</v>
      </c>
      <c r="O26" s="3"/>
      <c r="P26" s="3"/>
      <c r="Q26" s="3"/>
      <c r="R26" s="3"/>
      <c r="S26" s="3" t="s">
        <v>391</v>
      </c>
      <c r="T26" s="3" t="s">
        <v>392</v>
      </c>
      <c r="U26" s="3" t="s">
        <v>393</v>
      </c>
      <c r="V26" s="5" t="s">
        <v>394</v>
      </c>
      <c r="W26" s="3" t="s">
        <v>395</v>
      </c>
      <c r="X26" s="3" t="s">
        <v>395</v>
      </c>
      <c r="Y26" s="3" t="s">
        <v>396</v>
      </c>
      <c r="Z26" s="3" t="s">
        <v>212</v>
      </c>
      <c r="AA26" s="3" t="s">
        <v>213</v>
      </c>
      <c r="AB26" s="3" t="s">
        <v>397</v>
      </c>
      <c r="AC26" s="3" t="s">
        <v>55</v>
      </c>
      <c r="AD26" s="3" t="s">
        <v>294</v>
      </c>
      <c r="AE26" s="3" t="s">
        <v>57</v>
      </c>
      <c r="AF26" s="3" t="s">
        <v>58</v>
      </c>
      <c r="AG26" s="3" t="s">
        <v>59</v>
      </c>
      <c r="AH26" s="3" t="s">
        <v>60</v>
      </c>
      <c r="AI26" s="3"/>
      <c r="AJ26" s="3" t="s">
        <v>43</v>
      </c>
    </row>
    <row r="27" spans="1:36" ht="15.6">
      <c r="A27" s="6">
        <f>DATE(2024,10,24)+TIME(13,55,58)</f>
        <v>45589.58053240741</v>
      </c>
      <c r="B27" s="7" t="s">
        <v>398</v>
      </c>
      <c r="C27" s="7" t="s">
        <v>399</v>
      </c>
      <c r="D27" s="7" t="s">
        <v>400</v>
      </c>
      <c r="E27" s="7" t="s">
        <v>128</v>
      </c>
      <c r="F27" s="7" t="s">
        <v>79</v>
      </c>
      <c r="G27" s="7" t="s">
        <v>64</v>
      </c>
      <c r="H27" s="7" t="s">
        <v>42</v>
      </c>
      <c r="I27" s="8">
        <f t="shared" si="0"/>
        <v>45607</v>
      </c>
      <c r="J27" s="8">
        <f>DATE(2024,11,14)</f>
        <v>45610</v>
      </c>
      <c r="K27" s="7"/>
      <c r="L27" s="7" t="s">
        <v>401</v>
      </c>
      <c r="M27" s="7" t="s">
        <v>43</v>
      </c>
      <c r="N27" s="7" t="s">
        <v>44</v>
      </c>
      <c r="O27" s="7"/>
      <c r="P27" s="7"/>
      <c r="Q27" s="7"/>
      <c r="R27" s="7"/>
      <c r="S27" s="7" t="s">
        <v>402</v>
      </c>
      <c r="T27" s="7" t="s">
        <v>403</v>
      </c>
      <c r="U27" s="7" t="s">
        <v>404</v>
      </c>
      <c r="V27" s="9" t="s">
        <v>405</v>
      </c>
      <c r="W27" s="7" t="s">
        <v>406</v>
      </c>
      <c r="X27" s="7" t="s">
        <v>406</v>
      </c>
      <c r="Y27" s="7" t="s">
        <v>407</v>
      </c>
      <c r="Z27" s="7" t="s">
        <v>139</v>
      </c>
      <c r="AA27" s="7" t="s">
        <v>140</v>
      </c>
      <c r="AB27" s="7" t="s">
        <v>408</v>
      </c>
      <c r="AC27" s="7" t="s">
        <v>172</v>
      </c>
      <c r="AD27" s="7"/>
      <c r="AE27" s="7"/>
      <c r="AF27" s="7" t="s">
        <v>295</v>
      </c>
      <c r="AG27" s="7" t="s">
        <v>91</v>
      </c>
      <c r="AH27" s="7" t="s">
        <v>60</v>
      </c>
      <c r="AI27" s="7"/>
      <c r="AJ27" s="7"/>
    </row>
    <row r="28" spans="1:36" ht="15.6">
      <c r="A28" s="2">
        <f>DATE(2024,10,15)+TIME(16,12,40)</f>
        <v>45580.675462962965</v>
      </c>
      <c r="B28" s="3" t="s">
        <v>75</v>
      </c>
      <c r="C28" s="3" t="s">
        <v>409</v>
      </c>
      <c r="D28" s="3" t="s">
        <v>410</v>
      </c>
      <c r="E28" s="3" t="s">
        <v>192</v>
      </c>
      <c r="F28" s="3" t="s">
        <v>79</v>
      </c>
      <c r="G28" s="3" t="s">
        <v>64</v>
      </c>
      <c r="H28" s="3" t="s">
        <v>42</v>
      </c>
      <c r="I28" s="4">
        <f t="shared" si="0"/>
        <v>45607</v>
      </c>
      <c r="J28" s="4">
        <f>DATE(2024,11,14)</f>
        <v>45610</v>
      </c>
      <c r="K28" s="3"/>
      <c r="L28" s="3"/>
      <c r="M28" s="3"/>
      <c r="N28" s="3" t="s">
        <v>44</v>
      </c>
      <c r="O28" s="3"/>
      <c r="P28" s="3"/>
      <c r="Q28" s="3"/>
      <c r="R28" s="3"/>
      <c r="S28" s="3" t="s">
        <v>411</v>
      </c>
      <c r="T28" s="3" t="s">
        <v>412</v>
      </c>
      <c r="U28" s="3" t="s">
        <v>413</v>
      </c>
      <c r="V28" s="5" t="s">
        <v>414</v>
      </c>
      <c r="W28" s="3" t="s">
        <v>415</v>
      </c>
      <c r="X28" s="3" t="s">
        <v>415</v>
      </c>
      <c r="Y28" s="3" t="s">
        <v>416</v>
      </c>
      <c r="Z28" s="3" t="s">
        <v>199</v>
      </c>
      <c r="AA28" s="3" t="s">
        <v>200</v>
      </c>
      <c r="AB28" s="3" t="s">
        <v>417</v>
      </c>
      <c r="AC28" s="3" t="s">
        <v>55</v>
      </c>
      <c r="AD28" s="3" t="s">
        <v>108</v>
      </c>
      <c r="AE28" s="3" t="s">
        <v>89</v>
      </c>
      <c r="AF28" s="3" t="s">
        <v>230</v>
      </c>
      <c r="AG28" s="3" t="s">
        <v>59</v>
      </c>
      <c r="AH28" s="3" t="s">
        <v>60</v>
      </c>
      <c r="AI28" s="3"/>
      <c r="AJ28" s="3"/>
    </row>
  </sheetData>
  <hyperlinks>
    <hyperlink ref="V2" r:id="rId1" xr:uid="{00000000-0004-0000-0000-000000000000}"/>
    <hyperlink ref="V3" r:id="rId2" xr:uid="{00000000-0004-0000-0000-000001000000}"/>
    <hyperlink ref="V4" r:id="rId3" xr:uid="{00000000-0004-0000-0000-000002000000}"/>
    <hyperlink ref="V5" r:id="rId4" xr:uid="{00000000-0004-0000-0000-000003000000}"/>
    <hyperlink ref="V6" r:id="rId5" xr:uid="{00000000-0004-0000-0000-000004000000}"/>
    <hyperlink ref="V7" r:id="rId6" xr:uid="{00000000-0004-0000-0000-000005000000}"/>
    <hyperlink ref="V8" r:id="rId7" xr:uid="{00000000-0004-0000-0000-000006000000}"/>
    <hyperlink ref="V9" r:id="rId8" xr:uid="{00000000-0004-0000-0000-000007000000}"/>
    <hyperlink ref="V10" r:id="rId9" xr:uid="{00000000-0004-0000-0000-000008000000}"/>
    <hyperlink ref="V11" r:id="rId10" xr:uid="{00000000-0004-0000-0000-000009000000}"/>
    <hyperlink ref="V12" r:id="rId11" xr:uid="{00000000-0004-0000-0000-00000A000000}"/>
    <hyperlink ref="V13" r:id="rId12" xr:uid="{00000000-0004-0000-0000-00000B000000}"/>
    <hyperlink ref="V14" r:id="rId13" xr:uid="{00000000-0004-0000-0000-00000C000000}"/>
    <hyperlink ref="V15" r:id="rId14" xr:uid="{00000000-0004-0000-0000-00000D000000}"/>
    <hyperlink ref="V16" r:id="rId15" xr:uid="{00000000-0004-0000-0000-00000E000000}"/>
    <hyperlink ref="V17" r:id="rId16" xr:uid="{00000000-0004-0000-0000-00000F000000}"/>
    <hyperlink ref="V18" r:id="rId17" xr:uid="{00000000-0004-0000-0000-000010000000}"/>
    <hyperlink ref="V19" r:id="rId18" xr:uid="{00000000-0004-0000-0000-000011000000}"/>
    <hyperlink ref="V20" r:id="rId19" xr:uid="{00000000-0004-0000-0000-000012000000}"/>
    <hyperlink ref="V21" r:id="rId20" xr:uid="{00000000-0004-0000-0000-000013000000}"/>
    <hyperlink ref="V22" r:id="rId21" xr:uid="{00000000-0004-0000-0000-000014000000}"/>
    <hyperlink ref="V23" r:id="rId22" xr:uid="{00000000-0004-0000-0000-000015000000}"/>
    <hyperlink ref="V24" r:id="rId23" xr:uid="{00000000-0004-0000-0000-000016000000}"/>
    <hyperlink ref="V25" r:id="rId24" xr:uid="{00000000-0004-0000-0000-000017000000}"/>
    <hyperlink ref="V26" r:id="rId25" xr:uid="{00000000-0004-0000-0000-000018000000}"/>
    <hyperlink ref="V27" r:id="rId26" xr:uid="{00000000-0004-0000-0000-000019000000}"/>
    <hyperlink ref="V28" r:id="rId27" xr:uid="{00000000-0004-0000-0000-00001A000000}"/>
  </hyperlinks>
  <pageMargins left="0.75" right="0.75" top="1" bottom="1" header="0.5" footer="0.5"/>
  <pageSetup orientation="portrait"/>
  <headerFooter alignWithMargins="0"/>
  <tableParts count="1">
    <tablePart r:id="rId2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3E271BC2-721D-4AF1-BDB5-A8A06938F3D7}"/>
</file>

<file path=customXml/itemProps2.xml><?xml version="1.0" encoding="utf-8"?>
<ds:datastoreItem xmlns:ds="http://schemas.openxmlformats.org/officeDocument/2006/customXml" ds:itemID="{743507B2-D602-4717-AF76-9DD6D37F7CB5}"/>
</file>

<file path=customXml/itemProps3.xml><?xml version="1.0" encoding="utf-8"?>
<ds:datastoreItem xmlns:ds="http://schemas.openxmlformats.org/officeDocument/2006/customXml" ds:itemID="{0A5682E2-7981-4388-999C-1EA75AC43F3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Clancy, Pete [IA]</cp:lastModifiedBy>
  <cp:revision/>
  <dcterms:created xsi:type="dcterms:W3CDTF">2024-11-08T14:28:33Z</dcterms:created>
  <dcterms:modified xsi:type="dcterms:W3CDTF">2024-11-12T00:21:06Z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