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mission Item_ Pre-Conference_" sheetId="2" r:id="rId2"/>
  </sheets>
  <definedNames/>
  <calcPr fullCalcOnLoad="1"/>
</workbook>
</file>

<file path=xl/sharedStrings.xml><?xml version="1.0" encoding="utf-8"?>
<sst xmlns="http://schemas.openxmlformats.org/spreadsheetml/2006/main" count="1215" uniqueCount="640">
  <si>
    <t>Grabowskir@ohea.org</t>
  </si>
  <si>
    <t>Grabowski, Rachel</t>
  </si>
  <si>
    <t>3306317711</t>
  </si>
  <si>
    <t>NEA Member</t>
  </si>
  <si>
    <t>Accepted</t>
  </si>
  <si>
    <t>Rachel</t>
  </si>
  <si>
    <t>Grabowski</t>
  </si>
  <si>
    <t>Ohio Education Association</t>
  </si>
  <si>
    <t>She/Her</t>
  </si>
  <si>
    <t>7975 Vanderslice Court</t>
  </si>
  <si>
    <t>Ohio</t>
  </si>
  <si>
    <t>OH</t>
  </si>
  <si>
    <t>Garrettsville</t>
  </si>
  <si>
    <t>44231</t>
  </si>
  <si>
    <t>330-469-8576</t>
  </si>
  <si>
    <t>David Grabowski</t>
  </si>
  <si>
    <t>N/A</t>
  </si>
  <si>
    <t>White</t>
  </si>
  <si>
    <t>Straight/Heterosexual</t>
  </si>
  <si>
    <t>Woman</t>
  </si>
  <si>
    <t>26-35</t>
  </si>
  <si>
    <t>Mid career (6-10 years)</t>
  </si>
  <si>
    <t>No</t>
  </si>
  <si>
    <t>Not Applicable</t>
  </si>
  <si>
    <t>Pre-Conference: UniServ Organizing on HBCU Campuses AND 2025 NEA HBCU Summit</t>
  </si>
  <si>
    <t>Central State University</t>
  </si>
  <si>
    <t>Other: Ohio EA AE Staff Organizer</t>
  </si>
  <si>
    <t>HBCU (Historically Black Colleges and University)</t>
  </si>
  <si>
    <t>aljones@mseanea.org</t>
  </si>
  <si>
    <t>Jones, Albert</t>
  </si>
  <si>
    <t>3017411532</t>
  </si>
  <si>
    <t>Facilitators</t>
  </si>
  <si>
    <t>Albert</t>
  </si>
  <si>
    <t>Jones</t>
  </si>
  <si>
    <t>Maryland State Education Assn</t>
  </si>
  <si>
    <t>He/Him</t>
  </si>
  <si>
    <t>600 Fairmont Drive_x000d_
#401</t>
  </si>
  <si>
    <t>600 Fairmont Drive</t>
  </si>
  <si>
    <t>Maryland</t>
  </si>
  <si>
    <t>MD</t>
  </si>
  <si>
    <t>Bowie</t>
  </si>
  <si>
    <t>20716</t>
  </si>
  <si>
    <t>803-404-0401</t>
  </si>
  <si>
    <t>Courtland Thomas</t>
  </si>
  <si>
    <t>Black or African American</t>
  </si>
  <si>
    <t>Queer</t>
  </si>
  <si>
    <t>Man</t>
  </si>
  <si>
    <t>Other: Staff</t>
  </si>
  <si>
    <t>Other:N/A</t>
  </si>
  <si>
    <t>Sbond01@student.coppin.edu</t>
  </si>
  <si>
    <t>Bond, Shanae</t>
  </si>
  <si>
    <t>4437622107</t>
  </si>
  <si>
    <t>Scholarship</t>
  </si>
  <si>
    <t>Shanae</t>
  </si>
  <si>
    <t>Bond</t>
  </si>
  <si>
    <t>4015 Fairfax Rd</t>
  </si>
  <si>
    <t>Baltimore</t>
  </si>
  <si>
    <t>21216</t>
  </si>
  <si>
    <t>347-920-9951</t>
  </si>
  <si>
    <t>Tarik chestnut</t>
  </si>
  <si>
    <t>36-45</t>
  </si>
  <si>
    <t>Early career educator (0-5 years)</t>
  </si>
  <si>
    <t>Coppin State University</t>
  </si>
  <si>
    <t>Aspiring Educator</t>
  </si>
  <si>
    <t>HBCU (Historically Black Colleges and University), 4 year college/university</t>
  </si>
  <si>
    <t>nandi.riley@floridaea.org</t>
  </si>
  <si>
    <t>Riley, Nandi</t>
  </si>
  <si>
    <t>8503222831</t>
  </si>
  <si>
    <t>Nandi</t>
  </si>
  <si>
    <t>Riley</t>
  </si>
  <si>
    <t>Florida Education Association</t>
  </si>
  <si>
    <t>United Faculty of Florida</t>
  </si>
  <si>
    <t>4404 Westover Drive</t>
  </si>
  <si>
    <t>Florida</t>
  </si>
  <si>
    <t>FL</t>
  </si>
  <si>
    <t>Tallahassee</t>
  </si>
  <si>
    <t>32303</t>
  </si>
  <si>
    <t>321-388-3165</t>
  </si>
  <si>
    <t>Dr Keith D Riley</t>
  </si>
  <si>
    <t>46-60</t>
  </si>
  <si>
    <t>Veteran (20-29 years)</t>
  </si>
  <si>
    <t>Yes</t>
  </si>
  <si>
    <t>Florida Agricultural and Mechanical University</t>
  </si>
  <si>
    <t>Faculty (Professional)</t>
  </si>
  <si>
    <t>crwhi3@morgan.edu</t>
  </si>
  <si>
    <t>Whitney, Armaan</t>
  </si>
  <si>
    <t>240-727-2553</t>
  </si>
  <si>
    <t>Armaan</t>
  </si>
  <si>
    <t>Whitney</t>
  </si>
  <si>
    <t>25005 Koontz Rd</t>
  </si>
  <si>
    <t>Flintstone</t>
  </si>
  <si>
    <t>21530</t>
  </si>
  <si>
    <t>202-425-1275</t>
  </si>
  <si>
    <t>Charlotta Whitney</t>
  </si>
  <si>
    <t>Shellfish</t>
  </si>
  <si>
    <t>18-25</t>
  </si>
  <si>
    <t>Morgan State University</t>
  </si>
  <si>
    <t>4 year college/university, HBCU (Historically Black Colleges and University)</t>
  </si>
  <si>
    <t>amthornton@aol.com</t>
  </si>
  <si>
    <t>THORNTON, ANGELA</t>
  </si>
  <si>
    <t>ANGELA</t>
  </si>
  <si>
    <t>THORNTON</t>
  </si>
  <si>
    <t>FLORIDA EDUCATION ASSOCIATION</t>
  </si>
  <si>
    <t>She/Her/Hers</t>
  </si>
  <si>
    <t>3343 DARTMOUTH DR</t>
  </si>
  <si>
    <t>TALLAHASSEE</t>
  </si>
  <si>
    <t>323179030</t>
  </si>
  <si>
    <t>African American/Black</t>
  </si>
  <si>
    <t>Bisexual</t>
  </si>
  <si>
    <t>Veteran (11+ years)</t>
  </si>
  <si>
    <t>Florida A&amp;M University United Faculty of Florida (FAMU-UFF)</t>
  </si>
  <si>
    <t>kfagan.csu@centralstate.edu</t>
  </si>
  <si>
    <t>Fagan, KaLyn</t>
  </si>
  <si>
    <t>2165078989</t>
  </si>
  <si>
    <t>Aspiring Educator (Student)</t>
  </si>
  <si>
    <t>KaLyn</t>
  </si>
  <si>
    <t>Fagan</t>
  </si>
  <si>
    <t>345 E 215th St</t>
  </si>
  <si>
    <t>Euclid</t>
  </si>
  <si>
    <t>44123</t>
  </si>
  <si>
    <t>216-235-0572</t>
  </si>
  <si>
    <t>Ayodele JoAnn Fagan</t>
  </si>
  <si>
    <t>Pre-service (Aspiring Educator)</t>
  </si>
  <si>
    <t>rakia.hardaway@nysut.org</t>
  </si>
  <si>
    <t>Hardaway, Rakia</t>
  </si>
  <si>
    <t>5856131045</t>
  </si>
  <si>
    <t>Rakia</t>
  </si>
  <si>
    <t>Hardaway</t>
  </si>
  <si>
    <t>New York State United Teachers</t>
  </si>
  <si>
    <t>30 N. Union Street_x000d_
Suite 302</t>
  </si>
  <si>
    <t>30 N. Union Street</t>
  </si>
  <si>
    <t>New York</t>
  </si>
  <si>
    <t>NY</t>
  </si>
  <si>
    <t>Suite 302</t>
  </si>
  <si>
    <t>14607</t>
  </si>
  <si>
    <t>585-507-6085</t>
  </si>
  <si>
    <t>Arlene Hardaway</t>
  </si>
  <si>
    <t>New York State United</t>
  </si>
  <si>
    <t>williamsdan@gram.edu</t>
  </si>
  <si>
    <t>Williams, Danielle</t>
  </si>
  <si>
    <t>3186145663</t>
  </si>
  <si>
    <t>Danielle</t>
  </si>
  <si>
    <t>Williams</t>
  </si>
  <si>
    <t>Louisiana Association of Educators</t>
  </si>
  <si>
    <t>1521 Martin Luther King Jr Avenue_x000d_
Grambling, LA 71245</t>
  </si>
  <si>
    <t>1521 Martin Luther King Jr Avenue</t>
  </si>
  <si>
    <t>Louisiana</t>
  </si>
  <si>
    <t>Grambling</t>
  </si>
  <si>
    <t>71245</t>
  </si>
  <si>
    <t>318-235-3379</t>
  </si>
  <si>
    <t>Gregory or Eva Williams</t>
  </si>
  <si>
    <t>shellfish</t>
  </si>
  <si>
    <t>Grambling State University</t>
  </si>
  <si>
    <t>Advisor</t>
  </si>
  <si>
    <t>Tdlewis@pvamu.edu</t>
  </si>
  <si>
    <t>Lewis, Torina</t>
  </si>
  <si>
    <t>5049064882</t>
  </si>
  <si>
    <t>Torina</t>
  </si>
  <si>
    <t>Lewis</t>
  </si>
  <si>
    <t>Texas State Teachers Association</t>
  </si>
  <si>
    <t>Prefer not to answer</t>
  </si>
  <si>
    <t>3003 Grovey</t>
  </si>
  <si>
    <t>Texas</t>
  </si>
  <si>
    <t>TX</t>
  </si>
  <si>
    <t>Houston</t>
  </si>
  <si>
    <t>77026</t>
  </si>
  <si>
    <t>504-401-1838</t>
  </si>
  <si>
    <t>Torrey Lewis</t>
  </si>
  <si>
    <t>Prefer not to say</t>
  </si>
  <si>
    <t>Prairie View A&amp;M University</t>
  </si>
  <si>
    <t>HBCU (Historically Black Colleges and University), 4 year college/university, MSI (Minority-serving institution)</t>
  </si>
  <si>
    <t>Kayla99mat@aol.com</t>
  </si>
  <si>
    <t>Mathis, Kayla</t>
  </si>
  <si>
    <t>9544944879</t>
  </si>
  <si>
    <t>Kayla</t>
  </si>
  <si>
    <t>Mathis</t>
  </si>
  <si>
    <t>5638 Barton Ln</t>
  </si>
  <si>
    <t>32311</t>
  </si>
  <si>
    <t>954-899-5418</t>
  </si>
  <si>
    <t>Kaci Gamble</t>
  </si>
  <si>
    <t>Veteran (11-19 years)</t>
  </si>
  <si>
    <t>Florida Agricultural &amp; Mechanical University</t>
  </si>
  <si>
    <t>jarmar.muhammad@gmail.com</t>
  </si>
  <si>
    <t>Muhammad, Jarmar</t>
  </si>
  <si>
    <t>3344509024</t>
  </si>
  <si>
    <t>Jarmar</t>
  </si>
  <si>
    <t>Muhammad</t>
  </si>
  <si>
    <t>Alabama Education Association</t>
  </si>
  <si>
    <t>211 Truett Drive</t>
  </si>
  <si>
    <t>Alabama</t>
  </si>
  <si>
    <t>Montgomery</t>
  </si>
  <si>
    <t>36105</t>
  </si>
  <si>
    <t>205-999-8545</t>
  </si>
  <si>
    <t>Carmen McDowell</t>
  </si>
  <si>
    <t>Allergic to fish and penicillin. No pork, No beef</t>
  </si>
  <si>
    <t>Alabama State University</t>
  </si>
  <si>
    <t>Other: Vice President</t>
  </si>
  <si>
    <t>karterandkhloe@gmail.com</t>
  </si>
  <si>
    <t>Patton, Latrice</t>
  </si>
  <si>
    <t>3177463767</t>
  </si>
  <si>
    <t>Latrice</t>
  </si>
  <si>
    <t>Patton</t>
  </si>
  <si>
    <t>Indiana State Teachers Association</t>
  </si>
  <si>
    <t>2431 W Arlington Ct</t>
  </si>
  <si>
    <t>Indiana</t>
  </si>
  <si>
    <t>Indianapolis</t>
  </si>
  <si>
    <t>46218</t>
  </si>
  <si>
    <t>317-418-7850</t>
  </si>
  <si>
    <t>Lillian Sanders</t>
  </si>
  <si>
    <t>Kiwi, latex, adhesives, Benadryl</t>
  </si>
  <si>
    <t>Martin University</t>
  </si>
  <si>
    <t>4 year college/university</t>
  </si>
  <si>
    <t>caylajoelle18@gmail.com</t>
  </si>
  <si>
    <t>Howard, Cayla</t>
  </si>
  <si>
    <t>2484941098</t>
  </si>
  <si>
    <t>Cayla</t>
  </si>
  <si>
    <t>Howard</t>
  </si>
  <si>
    <t>5123 Secor Rd_x000d_
Apt 7</t>
  </si>
  <si>
    <t>5123 Secor Rd</t>
  </si>
  <si>
    <t>Toledo</t>
  </si>
  <si>
    <t>43623</t>
  </si>
  <si>
    <t>937-951-8997</t>
  </si>
  <si>
    <t>Raymond Rolle</t>
  </si>
  <si>
    <t>Other: Close Captions</t>
  </si>
  <si>
    <t>LatexSeasonal allergiesMaple treePCOS/ HS flares Sciatic leg pain misplaced disk in back</t>
  </si>
  <si>
    <t>Native American/Alaska Native</t>
  </si>
  <si>
    <t>albert.pearsall@udc.edu</t>
  </si>
  <si>
    <t>Pearsall III, Albert</t>
  </si>
  <si>
    <t>3016418407</t>
  </si>
  <si>
    <t>Pearsall III</t>
  </si>
  <si>
    <t>District of Columbia-NEA</t>
  </si>
  <si>
    <t>10406 Birdie Lane</t>
  </si>
  <si>
    <t>UPPER MARLBORO</t>
  </si>
  <si>
    <t>20774</t>
  </si>
  <si>
    <t>240-817-4114</t>
  </si>
  <si>
    <t>Constance Adams</t>
  </si>
  <si>
    <t>Other: May need a cane</t>
  </si>
  <si>
    <t>Vegan Diet</t>
  </si>
  <si>
    <t>61+</t>
  </si>
  <si>
    <t>University of the District of Columbia</t>
  </si>
  <si>
    <t>President</t>
  </si>
  <si>
    <t>Syreesejamie@gmail.com</t>
  </si>
  <si>
    <t>Bailey, Syreese</t>
  </si>
  <si>
    <t>2408148485</t>
  </si>
  <si>
    <t>Syreese</t>
  </si>
  <si>
    <t>Bailey</t>
  </si>
  <si>
    <t>1530 pentridge rd_x000d_
Unit 408 d</t>
  </si>
  <si>
    <t>1530 pentridge rd</t>
  </si>
  <si>
    <t>21239</t>
  </si>
  <si>
    <t>202-215-2599</t>
  </si>
  <si>
    <t>Keisha Bailey</t>
  </si>
  <si>
    <t>hstclair@nea.org</t>
  </si>
  <si>
    <t>St. Clair, Hannah</t>
  </si>
  <si>
    <t>2022275492</t>
  </si>
  <si>
    <t>Hannah</t>
  </si>
  <si>
    <t>St. Clair</t>
  </si>
  <si>
    <t>National Education Association</t>
  </si>
  <si>
    <t>She/They</t>
  </si>
  <si>
    <t>1020 S Main St_x000d_
Apt 508</t>
  </si>
  <si>
    <t>1020 S Main St</t>
  </si>
  <si>
    <t>Washington</t>
  </si>
  <si>
    <t>WA</t>
  </si>
  <si>
    <t>Seattle</t>
  </si>
  <si>
    <t>98144</t>
  </si>
  <si>
    <t>907-942-1281</t>
  </si>
  <si>
    <t>Ruth Runyan</t>
  </si>
  <si>
    <t>Other: NEA Governance</t>
  </si>
  <si>
    <t>Other:NEA Governance</t>
  </si>
  <si>
    <t>tara.richardson@mnea.org</t>
  </si>
  <si>
    <t>Richardson, Tara</t>
  </si>
  <si>
    <t>5735088532</t>
  </si>
  <si>
    <t>Tara</t>
  </si>
  <si>
    <t>Richardson</t>
  </si>
  <si>
    <t>Missouri NEA</t>
  </si>
  <si>
    <t>4168 Swift Dr.</t>
  </si>
  <si>
    <t>Missouri</t>
  </si>
  <si>
    <t>MO</t>
  </si>
  <si>
    <t>BRIDGETON</t>
  </si>
  <si>
    <t>63044</t>
  </si>
  <si>
    <t>314-648-4433</t>
  </si>
  <si>
    <t>Kamara Warner</t>
  </si>
  <si>
    <t>Harris-Stowe State University</t>
  </si>
  <si>
    <t>christina.gordon@ncae.org</t>
  </si>
  <si>
    <t>Gordon, Christina</t>
  </si>
  <si>
    <t>919-610-9185</t>
  </si>
  <si>
    <t>Christina</t>
  </si>
  <si>
    <t>Gordon</t>
  </si>
  <si>
    <t>North Carolina Association of Educators</t>
  </si>
  <si>
    <t>3970 Cane Garden Dr</t>
  </si>
  <si>
    <t>North Carolina</t>
  </si>
  <si>
    <t>NC</t>
  </si>
  <si>
    <t>Raleigh</t>
  </si>
  <si>
    <t>27610</t>
  </si>
  <si>
    <t>919-672-2490</t>
  </si>
  <si>
    <t>Richard Gordon</t>
  </si>
  <si>
    <t>North Carolina Central University</t>
  </si>
  <si>
    <t>Other: graduate</t>
  </si>
  <si>
    <t>jlkinard@aggies.ncat.edu</t>
  </si>
  <si>
    <t>Kinard, Jasmine</t>
  </si>
  <si>
    <t>(803) 944-5779</t>
  </si>
  <si>
    <t>Jasmine</t>
  </si>
  <si>
    <t>Kinard</t>
  </si>
  <si>
    <t>161 Werts Road</t>
  </si>
  <si>
    <t>South Carolina</t>
  </si>
  <si>
    <t>SC</t>
  </si>
  <si>
    <t>Silverstreet</t>
  </si>
  <si>
    <t>29145</t>
  </si>
  <si>
    <t>803-944-5779</t>
  </si>
  <si>
    <t>Jamesroberta9@gmail.com</t>
  </si>
  <si>
    <t>Seafood/ Shellfish allergy.</t>
  </si>
  <si>
    <t>North Carolina Agricultural and Technical State University</t>
  </si>
  <si>
    <t>jfrazier@okea.org</t>
  </si>
  <si>
    <t>Frazier, Joshua</t>
  </si>
  <si>
    <t>5804840096</t>
  </si>
  <si>
    <t>Joshua</t>
  </si>
  <si>
    <t>Frazier</t>
  </si>
  <si>
    <t>Oklahoma Education Association</t>
  </si>
  <si>
    <t>1500 N 5th St</t>
  </si>
  <si>
    <t>Oklahoma</t>
  </si>
  <si>
    <t>OK</t>
  </si>
  <si>
    <t>Ponca City</t>
  </si>
  <si>
    <t>74601</t>
  </si>
  <si>
    <t>580-352-2510</t>
  </si>
  <si>
    <t>Kayla Frazier</t>
  </si>
  <si>
    <t>rtaylor@ista-in.org</t>
  </si>
  <si>
    <t>Taylor, Rita</t>
  </si>
  <si>
    <t>8124997625</t>
  </si>
  <si>
    <t>Rita</t>
  </si>
  <si>
    <t>Taylor</t>
  </si>
  <si>
    <t>2831 Sandee Acre Court</t>
  </si>
  <si>
    <t>IN</t>
  </si>
  <si>
    <t>Evansville</t>
  </si>
  <si>
    <t>47714</t>
  </si>
  <si>
    <t>812-646-1898</t>
  </si>
  <si>
    <t>Daneilya Austin</t>
  </si>
  <si>
    <t>Airborne Fruit Allergy</t>
  </si>
  <si>
    <t>Visual</t>
  </si>
  <si>
    <t>Other: Staff Liasion</t>
  </si>
  <si>
    <t>MSI (Minority-serving institution)</t>
  </si>
  <si>
    <t>tsdurm@gmail.com</t>
  </si>
  <si>
    <t>Durm, Takisha</t>
  </si>
  <si>
    <t>Takisha</t>
  </si>
  <si>
    <t>Durm</t>
  </si>
  <si>
    <t>adriannahannon@gmail.com</t>
  </si>
  <si>
    <t>Hannon, Adrianna</t>
  </si>
  <si>
    <t>6232383121</t>
  </si>
  <si>
    <t>Adrianna</t>
  </si>
  <si>
    <t>Hannon</t>
  </si>
  <si>
    <t>4150 Huntsman Dr.</t>
  </si>
  <si>
    <t>Zionsville</t>
  </si>
  <si>
    <t>46077</t>
  </si>
  <si>
    <t>623-238-1713</t>
  </si>
  <si>
    <t>Jermaine Hannon</t>
  </si>
  <si>
    <t>answi2@morgan.edu</t>
  </si>
  <si>
    <t>Swinton, Anthony</t>
  </si>
  <si>
    <t>2407040944</t>
  </si>
  <si>
    <t>Anthony</t>
  </si>
  <si>
    <t>Swinton</t>
  </si>
  <si>
    <t>722 Winding Hills Dr</t>
  </si>
  <si>
    <t>Hanover</t>
  </si>
  <si>
    <t>240-447-5918</t>
  </si>
  <si>
    <t>2402812334</t>
  </si>
  <si>
    <t>crwilson2@aggies.ncat.edu</t>
  </si>
  <si>
    <t>Wilson, Catherine</t>
  </si>
  <si>
    <t>(843) 344-6974</t>
  </si>
  <si>
    <t>Catherine</t>
  </si>
  <si>
    <t>Wilson</t>
  </si>
  <si>
    <t>64 Cousins Ln</t>
  </si>
  <si>
    <t>Hemingway</t>
  </si>
  <si>
    <t>29554</t>
  </si>
  <si>
    <t>843-344-6974</t>
  </si>
  <si>
    <t>Mary Wilson</t>
  </si>
  <si>
    <t>Sharing room</t>
  </si>
  <si>
    <t>barb.whitman@myuea.org</t>
  </si>
  <si>
    <t>Whitman, Barbera</t>
  </si>
  <si>
    <t>801-564-7359</t>
  </si>
  <si>
    <t>Barbera</t>
  </si>
  <si>
    <t>Whitman</t>
  </si>
  <si>
    <t>Utah Education Association</t>
  </si>
  <si>
    <t>UEA</t>
  </si>
  <si>
    <t>4386 W 3800S</t>
  </si>
  <si>
    <t>Utah</t>
  </si>
  <si>
    <t>UT</t>
  </si>
  <si>
    <t>West Haven</t>
  </si>
  <si>
    <t>84401</t>
  </si>
  <si>
    <t>801-808-2316</t>
  </si>
  <si>
    <t>Emily Whitman</t>
  </si>
  <si>
    <t>Lesbian</t>
  </si>
  <si>
    <t>Weber State University</t>
  </si>
  <si>
    <t>Other: Union Director</t>
  </si>
  <si>
    <t>Michelle.Couture@nysut.org</t>
  </si>
  <si>
    <t>Couture, Michelle</t>
  </si>
  <si>
    <t>6033034938</t>
  </si>
  <si>
    <t>Michelle</t>
  </si>
  <si>
    <t>Couture</t>
  </si>
  <si>
    <t>21 Watson Hill Rd, Raymond, NH 03077</t>
  </si>
  <si>
    <t>New Hampshire</t>
  </si>
  <si>
    <t>NH</t>
  </si>
  <si>
    <t>RAYMOND</t>
  </si>
  <si>
    <t>03077</t>
  </si>
  <si>
    <t>603-660-8257</t>
  </si>
  <si>
    <t>Paul PJ Couture</t>
  </si>
  <si>
    <t>Allergic to shellfish</t>
  </si>
  <si>
    <t>UniServ Only</t>
  </si>
  <si>
    <t>State University of New York</t>
  </si>
  <si>
    <t>Other: LRS</t>
  </si>
  <si>
    <t>mwatson@thescea.org</t>
  </si>
  <si>
    <t>Watson, MaryRita</t>
  </si>
  <si>
    <t>8437290550</t>
  </si>
  <si>
    <t>MaryRita</t>
  </si>
  <si>
    <t>Watson</t>
  </si>
  <si>
    <t>The South Carolina Education Association</t>
  </si>
  <si>
    <t>2999 Sunset Blvd.</t>
  </si>
  <si>
    <t>West Columbia</t>
  </si>
  <si>
    <t>29169</t>
  </si>
  <si>
    <t>843-729-5779</t>
  </si>
  <si>
    <t>Lonnie Watson</t>
  </si>
  <si>
    <t>Other: AE State Staff</t>
  </si>
  <si>
    <t>Other:The SC Education Association</t>
  </si>
  <si>
    <t>CPalmer00@student.coppin.edu</t>
  </si>
  <si>
    <t>Palmer, Chante</t>
  </si>
  <si>
    <t>4435094470</t>
  </si>
  <si>
    <t>Chante</t>
  </si>
  <si>
    <t>Palmer</t>
  </si>
  <si>
    <t>4044 Boarman Ave_x000d_
Baltimore, Maryland,21215</t>
  </si>
  <si>
    <t>4044 Boarman Ave</t>
  </si>
  <si>
    <t>21215</t>
  </si>
  <si>
    <t>443-337-4778</t>
  </si>
  <si>
    <t>Annette Mclaurin-Mom</t>
  </si>
  <si>
    <t>zlrandle@aggies.ncat.edu</t>
  </si>
  <si>
    <t>Randle, Zenai</t>
  </si>
  <si>
    <t>9842425285</t>
  </si>
  <si>
    <t>Zenai</t>
  </si>
  <si>
    <t>Randle</t>
  </si>
  <si>
    <t>1601 E Market St</t>
  </si>
  <si>
    <t>Greensboro</t>
  </si>
  <si>
    <t>27411</t>
  </si>
  <si>
    <t>919-491-7087</t>
  </si>
  <si>
    <t>Tanya Randle</t>
  </si>
  <si>
    <t>Room booked and sharing</t>
  </si>
  <si>
    <t>ilissa.morrow@edmn.org</t>
  </si>
  <si>
    <t>Morrow, Ilissa</t>
  </si>
  <si>
    <t>6127120149</t>
  </si>
  <si>
    <t>Ilissa</t>
  </si>
  <si>
    <t>Morrow</t>
  </si>
  <si>
    <t>Education Minnesota</t>
  </si>
  <si>
    <t>708 12th Ave north</t>
  </si>
  <si>
    <t>Minnesota</t>
  </si>
  <si>
    <t>MN</t>
  </si>
  <si>
    <t>South Saint Paul</t>
  </si>
  <si>
    <t>55075</t>
  </si>
  <si>
    <t>612-203-5911</t>
  </si>
  <si>
    <t>Bobby Morrow</t>
  </si>
  <si>
    <t>Aspiring Educators</t>
  </si>
  <si>
    <t>kwilliams@massteacher.org</t>
  </si>
  <si>
    <t>Williams, Kiesha</t>
  </si>
  <si>
    <t>8479577789</t>
  </si>
  <si>
    <t>Kiesha</t>
  </si>
  <si>
    <t>Massachusetts Teachers Association</t>
  </si>
  <si>
    <t>PO Box 550026</t>
  </si>
  <si>
    <t>Massachusetts</t>
  </si>
  <si>
    <t>MA</t>
  </si>
  <si>
    <t>North Waltham</t>
  </si>
  <si>
    <t>02455</t>
  </si>
  <si>
    <t>217-520-9161</t>
  </si>
  <si>
    <t>Sarah Anderson</t>
  </si>
  <si>
    <t>Other: mobility and motion sickness</t>
  </si>
  <si>
    <t>NA</t>
  </si>
  <si>
    <t>Other: Affiliate staff</t>
  </si>
  <si>
    <t>Other:Affiliate Staff</t>
  </si>
  <si>
    <t>elizabethmath14@gmail.com</t>
  </si>
  <si>
    <t>Mathelier, Elizabeth</t>
  </si>
  <si>
    <t>516-404-7914</t>
  </si>
  <si>
    <t>Elizabeth</t>
  </si>
  <si>
    <t>Mathelier</t>
  </si>
  <si>
    <t>22 W Susquehanna Ave</t>
  </si>
  <si>
    <t>Towson</t>
  </si>
  <si>
    <t>21204</t>
  </si>
  <si>
    <t>516-302-6566</t>
  </si>
  <si>
    <t>Marie Mathelier</t>
  </si>
  <si>
    <t>keyerrachandler27@gmail.com</t>
  </si>
  <si>
    <t>Chandler, Keyerra</t>
  </si>
  <si>
    <t>2168828580</t>
  </si>
  <si>
    <t>Keyerra</t>
  </si>
  <si>
    <t>Chandler</t>
  </si>
  <si>
    <t>1977 E 224</t>
  </si>
  <si>
    <t>44117</t>
  </si>
  <si>
    <t>216-882-8580</t>
  </si>
  <si>
    <t>Melody Moore</t>
  </si>
  <si>
    <t>Shrimp Cherry raisin</t>
  </si>
  <si>
    <t>Central state university</t>
  </si>
  <si>
    <t>mmcclary@morris.edu</t>
  </si>
  <si>
    <t>McClary, Michiko</t>
  </si>
  <si>
    <t>8033782408</t>
  </si>
  <si>
    <t>Michiko</t>
  </si>
  <si>
    <t>McClary</t>
  </si>
  <si>
    <t>1003 Senate St</t>
  </si>
  <si>
    <t>Orangeburg</t>
  </si>
  <si>
    <t>29118-8354</t>
  </si>
  <si>
    <t>803-387-7424</t>
  </si>
  <si>
    <t>Joann Berry</t>
  </si>
  <si>
    <t>Morris College</t>
  </si>
  <si>
    <t>miaoliver1977@gmail.com</t>
  </si>
  <si>
    <t>Oliver Williams, Mia</t>
  </si>
  <si>
    <t>3343248248</t>
  </si>
  <si>
    <t>Mia</t>
  </si>
  <si>
    <t>Oliver Williams</t>
  </si>
  <si>
    <t>182 Chesson Hill Drive</t>
  </si>
  <si>
    <t>AL</t>
  </si>
  <si>
    <t>Fitzpatrick</t>
  </si>
  <si>
    <t>36029</t>
  </si>
  <si>
    <t>334-324-8758</t>
  </si>
  <si>
    <t>Jia Ross</t>
  </si>
  <si>
    <t>No beef or mango</t>
  </si>
  <si>
    <t>Other: Director of Continuing Education</t>
  </si>
  <si>
    <t>lashaybuckner087@gmail.com</t>
  </si>
  <si>
    <t>Buckner, Lashay</t>
  </si>
  <si>
    <t>9379523408</t>
  </si>
  <si>
    <t>Lashay</t>
  </si>
  <si>
    <t>Buckner</t>
  </si>
  <si>
    <t>3527 Lancashire Dr</t>
  </si>
  <si>
    <t>Dayton</t>
  </si>
  <si>
    <t>45417</t>
  </si>
  <si>
    <t>937-674-6883</t>
  </si>
  <si>
    <t>Mischeal McIntosh</t>
  </si>
  <si>
    <t>I have food allergies(peanuts, shell fish, eggs, environmental) Asthma and eczema</t>
  </si>
  <si>
    <t>enesiala62@gmail.com</t>
  </si>
  <si>
    <t>Ene, Siala</t>
  </si>
  <si>
    <t>7608324862</t>
  </si>
  <si>
    <t>Siala</t>
  </si>
  <si>
    <t>Ene</t>
  </si>
  <si>
    <t>1400 Brushrow rd_x000d_
Wesley Honor Apartments 305</t>
  </si>
  <si>
    <t>1400 Brushrow rd</t>
  </si>
  <si>
    <t>Wilberforce</t>
  </si>
  <si>
    <t>45384</t>
  </si>
  <si>
    <t>760-265-7335</t>
  </si>
  <si>
    <t>Krista Carter</t>
  </si>
  <si>
    <t>tammyew@tsta.org</t>
  </si>
  <si>
    <t>Walker, Tammye</t>
  </si>
  <si>
    <t>14698676198</t>
  </si>
  <si>
    <t>Tammye</t>
  </si>
  <si>
    <t>Walker</t>
  </si>
  <si>
    <t>1285 Cypress Lane</t>
  </si>
  <si>
    <t>Lancaster</t>
  </si>
  <si>
    <t>75146</t>
  </si>
  <si>
    <t>214-971-9936</t>
  </si>
  <si>
    <t>Jourdan Walker-Murrain</t>
  </si>
  <si>
    <t>Other: Organizational Specialist</t>
  </si>
  <si>
    <t>Other:State Liason</t>
  </si>
  <si>
    <t>lwilson@maetoday.org</t>
  </si>
  <si>
    <t>Wilson, Lisa</t>
  </si>
  <si>
    <t>6015973593</t>
  </si>
  <si>
    <t>Lisa</t>
  </si>
  <si>
    <t>Mississippi Association of Educators</t>
  </si>
  <si>
    <t>703 Linden Circle</t>
  </si>
  <si>
    <t>Mississippi</t>
  </si>
  <si>
    <t>MS</t>
  </si>
  <si>
    <t>Starkville</t>
  </si>
  <si>
    <t>39759</t>
  </si>
  <si>
    <t>662-295-3430</t>
  </si>
  <si>
    <t>Floizell Wilson</t>
  </si>
  <si>
    <t>Veteran (30-39 years)</t>
  </si>
  <si>
    <t>Mississippi Valley State University</t>
  </si>
  <si>
    <t>Other: UniServ Director</t>
  </si>
  <si>
    <t>2 year college, 4 year college/university, HBCU (Historically Black Colleges and University)</t>
  </si>
  <si>
    <t>karoberts3@aggies.ncat.edu</t>
  </si>
  <si>
    <t>Roberts, Kennedy</t>
  </si>
  <si>
    <t>(703) 853-4954</t>
  </si>
  <si>
    <t>Kennedy</t>
  </si>
  <si>
    <t>Roberts</t>
  </si>
  <si>
    <t>14504 Holshire Way</t>
  </si>
  <si>
    <t>Haymarket</t>
  </si>
  <si>
    <t>20169</t>
  </si>
  <si>
    <t>703-629-7752</t>
  </si>
  <si>
    <t>Jennifer Roberts</t>
  </si>
  <si>
    <t>skylar.nunley@gae.org</t>
  </si>
  <si>
    <t>Nunley, Skylar</t>
  </si>
  <si>
    <t>2705561798</t>
  </si>
  <si>
    <t>Skylar</t>
  </si>
  <si>
    <t>Nunley</t>
  </si>
  <si>
    <t>Georgia Association Of Educators</t>
  </si>
  <si>
    <t>626 DeKalb Ave_x000d_
Apt 1120</t>
  </si>
  <si>
    <t>626 DeKalb Ave</t>
  </si>
  <si>
    <t>Georgia</t>
  </si>
  <si>
    <t>GA</t>
  </si>
  <si>
    <t>Atlanta</t>
  </si>
  <si>
    <t>30312</t>
  </si>
  <si>
    <t>678-662-1643</t>
  </si>
  <si>
    <t>Harper Barbaree</t>
  </si>
  <si>
    <t>GAE</t>
  </si>
  <si>
    <t>Other: State Affililate Staff</t>
  </si>
  <si>
    <t>Other:State Affiliate Staff</t>
  </si>
  <si>
    <t>taniyabannister520@gmail.com</t>
  </si>
  <si>
    <t>Bannister, Taniya</t>
  </si>
  <si>
    <t>9175049568</t>
  </si>
  <si>
    <t>Taniya</t>
  </si>
  <si>
    <t>Bannister</t>
  </si>
  <si>
    <t>499 E 188th st_x000d_
Apt. 8D</t>
  </si>
  <si>
    <t>499 E 188th st</t>
  </si>
  <si>
    <t>Bronx</t>
  </si>
  <si>
    <t>10458</t>
  </si>
  <si>
    <t>347-739-7175</t>
  </si>
  <si>
    <t>Marcey Brooks</t>
  </si>
  <si>
    <t>Bowie State University</t>
  </si>
  <si>
    <t>Last Registration Date (GMT-05:00) Eastern [US &amp; Canada]</t>
  </si>
  <si>
    <t>Email Address</t>
  </si>
  <si>
    <t>Full Name</t>
  </si>
  <si>
    <t>Mobile Phone Number</t>
  </si>
  <si>
    <t>Registration Type</t>
  </si>
  <si>
    <t>Invitee Status</t>
  </si>
  <si>
    <t>First Name</t>
  </si>
  <si>
    <t>Last Name</t>
  </si>
  <si>
    <t>NEA Affiliate</t>
  </si>
  <si>
    <t>Local Association (Not Listed)</t>
  </si>
  <si>
    <t>Gender Pronouns - Do Not Use</t>
  </si>
  <si>
    <t>Home Address</t>
  </si>
  <si>
    <t>Home Address 1</t>
  </si>
  <si>
    <t>Home State/Province</t>
  </si>
  <si>
    <t>Home State/Province Code</t>
  </si>
  <si>
    <t>Home City</t>
  </si>
  <si>
    <t>Home ZIP/Postal Code</t>
  </si>
  <si>
    <t>Emergency Contact Cell Phone</t>
  </si>
  <si>
    <t>Emergency Contact Name</t>
  </si>
  <si>
    <t>Pursuant to the Americans with Disabilities Act, do you require specific aids or services?</t>
  </si>
  <si>
    <t xml:space="preserve">Dietary Restrictions/Allergies 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</si>
  <si>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</si>
  <si>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</si>
  <si>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</si>
  <si>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</si>
  <si>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</si>
  <si>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Do you have dietary restrictions?</t>
  </si>
  <si>
    <t>Pursuant to the ADA do you require specific aids?</t>
  </si>
  <si>
    <t>Admission Item</t>
  </si>
  <si>
    <t>Internal note: 2</t>
  </si>
  <si>
    <t>Internal Note:</t>
  </si>
  <si>
    <t>Internal Note</t>
  </si>
  <si>
    <t>Amount Due</t>
  </si>
  <si>
    <t>Higher ED (HE) institution (please spell out full name. No abbreviations):</t>
  </si>
  <si>
    <t>What is your role at your HE institution?</t>
  </si>
  <si>
    <t>What type of HE institution are you affiliated with?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</si>
</sst>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@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 val="single"/>
      <sz val="12"/>
      <color rgb="FF0000FF"/>
      <name val="Calibri"/>
      <family val="2"/>
    </font>
    <font>
      <u val="single"/>
      <sz val="10"/>
      <color rgb="FF0000FF"/>
      <name val="Arial"/>
      <family val="2"/>
    </font>
  </fonts>
  <fills count="3">
    <fill>
      <patternFill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/>
    <xf numFmtId="22" fontId="2" fillId="0" borderId="0" xfId="0" applyNumberFormat="1" applyFont="1"/>
    <xf numFmtId="178" fontId="2" fillId="0" borderId="0" xfId="0" applyNumberFormat="1" applyFont="1" applyAlignment="1">
      <alignment wrapText="1"/>
    </xf>
    <xf numFmtId="0" fontId="4" fillId="0" borderId="0" xfId="0" applyFont="1"/>
    <xf numFmtId="178" fontId="3" fillId="0" borderId="0" xfId="0" applyNumberFormat="1" applyFont="1" applyAlignment="1">
      <alignment wrapText="1"/>
    </xf>
    <xf numFmtId="177" fontId="2" fillId="0" borderId="0" xfId="0" applyNumberFormat="1" applyFont="1"/>
    <xf numFmtId="22" fontId="2" fillId="2" borderId="0" xfId="0" applyNumberFormat="1" applyFont="1" applyFill="1"/>
    <xf numFmtId="178" fontId="2" fillId="2" borderId="0" xfId="0" applyNumberFormat="1" applyFont="1" applyFill="1" applyAlignment="1">
      <alignment wrapText="1"/>
    </xf>
    <xf numFmtId="178" fontId="3" fillId="2" borderId="0" xfId="0" applyNumberFormat="1" applyFont="1" applyFill="1" applyAlignment="1">
      <alignment wrapText="1"/>
    </xf>
    <xf numFmtId="177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J45" totalsRowShown="0">
  <autoFilter ref="A1:AJ1"/>
  <tableColumns count="36">
    <tableColumn id="1" name="Last Registration Date (GMT-05:00) Eastern [US &amp; Canada]"/>
    <tableColumn id="2" name="Email Address"/>
    <tableColumn id="3" name="Full Name"/>
    <tableColumn id="4" name="Mobile Phone Number"/>
    <tableColumn id="5" name="Registration Type"/>
    <tableColumn id="6" name="Invitee Status"/>
    <tableColumn id="7" name="First Name"/>
    <tableColumn id="8" name="Last Name"/>
    <tableColumn id="9" name="NEA Affiliate"/>
    <tableColumn id="10" name="Local Association (Not Listed)"/>
    <tableColumn id="11" name="Gender Pronouns - Do Not Use"/>
    <tableColumn id="12" name="Home Address"/>
    <tableColumn id="13" name="Home Address 1"/>
    <tableColumn id="14" name="Home State/Province"/>
    <tableColumn id="15" name="Home State/Province Code"/>
    <tableColumn id="16" name="Home City"/>
    <tableColumn id="17" name="Home ZIP/Postal Code"/>
    <tableColumn id="18" name="Emergency Contact Cell Phone"/>
    <tableColumn id="19" name="Emergency Contact Name"/>
    <tableColumn id="20" name="Pursuant to the Americans with Disabilities Act, do you require specific aids or services?"/>
    <tableColumn id="21" name="Dietary Restrictions/Allergies "/>
    <tableColumn id="22" name="What is your Race/Ethnicity?"/>
    <tableColumn id="23" name="What is your sexual orientation?"/>
    <tableColumn id="24" name="Please select your gender identity"/>
    <tableColumn id="25" name="What is your age range?"/>
    <tableColumn id="26" name="What is your career experience?"/>
    <tableColumn id="27" name="Do you have dietary restrictions?"/>
    <tableColumn id="28" name="Pursuant to the ADA do you require specific aids?"/>
    <tableColumn id="29" name="Admission Item"/>
    <tableColumn id="30" name="Internal note: 2"/>
    <tableColumn id="31" name="Internal Note:"/>
    <tableColumn id="32" name="Internal Note"/>
    <tableColumn id="33" name="Amount Due"/>
    <tableColumn id="34" name="Higher ED (HE) institution (please spell out full name. No abbreviations):"/>
    <tableColumn id="35" name="What is your role at your HE institution?"/>
    <tableColumn id="36" name="What type of HE institution are you affiliated with?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app.cvent.com/subscribers/events2/Invitee/InviteeDetails?evtstub=698c3b57-40af-4399-a87c-088980a62e7b&amp;inviteestub=b2c223a9-f951-4559-825b-08cd52a584b3" TargetMode="External" /><Relationship Id="rId2" Type="http://schemas.openxmlformats.org/officeDocument/2006/relationships/hyperlink" Target="https://app.cvent.com/subscribers/events2/Invitee/InviteeDetails?evtstub=698c3b57-40af-4399-a87c-088980a62e7b&amp;inviteestub=525a846c-6669-4f0f-86c8-0ddbaf640729" TargetMode="External" /><Relationship Id="rId3" Type="http://schemas.openxmlformats.org/officeDocument/2006/relationships/hyperlink" Target="https://app.cvent.com/subscribers/events2/Invitee/InviteeDetails?evtstub=698c3b57-40af-4399-a87c-088980a62e7b&amp;inviteestub=16b8fb78-a88f-484d-ace4-12b6fe1cde8f" TargetMode="External" /><Relationship Id="rId4" Type="http://schemas.openxmlformats.org/officeDocument/2006/relationships/hyperlink" Target="https://app.cvent.com/subscribers/events2/Invitee/InviteeDetails?evtstub=698c3b57-40af-4399-a87c-088980a62e7b&amp;inviteestub=b5a02476-c6cc-48e2-a316-18654f2153ec" TargetMode="External" /><Relationship Id="rId5" Type="http://schemas.openxmlformats.org/officeDocument/2006/relationships/hyperlink" Target="https://app.cvent.com/subscribers/events2/Invitee/InviteeDetails?evtstub=698c3b57-40af-4399-a87c-088980a62e7b&amp;inviteestub=5ac1fc57-512a-4b04-99e4-2d82029bf3c2" TargetMode="External" /><Relationship Id="rId6" Type="http://schemas.openxmlformats.org/officeDocument/2006/relationships/hyperlink" Target="https://app.cvent.com/subscribers/events2/Invitee/InviteeDetails?evtstub=698c3b57-40af-4399-a87c-088980a62e7b&amp;inviteestub=e1ecf0fd-6853-41e6-9756-33c839a57077" TargetMode="External" /><Relationship Id="rId7" Type="http://schemas.openxmlformats.org/officeDocument/2006/relationships/hyperlink" Target="https://app.cvent.com/subscribers/events2/Invitee/InviteeDetails?evtstub=698c3b57-40af-4399-a87c-088980a62e7b&amp;inviteestub=93110054-adf7-476e-af09-3fc928a23ed6" TargetMode="External" /><Relationship Id="rId8" Type="http://schemas.openxmlformats.org/officeDocument/2006/relationships/hyperlink" Target="https://app.cvent.com/subscribers/events2/Invitee/InviteeDetails?evtstub=698c3b57-40af-4399-a87c-088980a62e7b&amp;inviteestub=7ec3963b-81cd-47f3-8302-47633ec5567e" TargetMode="External" /><Relationship Id="rId9" Type="http://schemas.openxmlformats.org/officeDocument/2006/relationships/hyperlink" Target="https://app.cvent.com/subscribers/events2/Invitee/InviteeDetails?evtstub=698c3b57-40af-4399-a87c-088980a62e7b&amp;inviteestub=ee02f43f-74d1-499e-ad87-4d7cdbd7baec" TargetMode="External" /><Relationship Id="rId10" Type="http://schemas.openxmlformats.org/officeDocument/2006/relationships/hyperlink" Target="https://app.cvent.com/subscribers/events2/Invitee/InviteeDetails?evtstub=698c3b57-40af-4399-a87c-088980a62e7b&amp;inviteestub=61e1c2be-aba9-4449-ab7d-507e89a2d449" TargetMode="External" /><Relationship Id="rId11" Type="http://schemas.openxmlformats.org/officeDocument/2006/relationships/hyperlink" Target="https://app.cvent.com/subscribers/events2/Invitee/InviteeDetails?evtstub=698c3b57-40af-4399-a87c-088980a62e7b&amp;inviteestub=b131759e-58d3-4791-98b5-50828df1caef" TargetMode="External" /><Relationship Id="rId12" Type="http://schemas.openxmlformats.org/officeDocument/2006/relationships/hyperlink" Target="https://app.cvent.com/subscribers/events2/Invitee/InviteeDetails?evtstub=698c3b57-40af-4399-a87c-088980a62e7b&amp;inviteestub=c76d6904-6701-4c8f-8469-521d786864b8" TargetMode="External" /><Relationship Id="rId13" Type="http://schemas.openxmlformats.org/officeDocument/2006/relationships/hyperlink" Target="https://app.cvent.com/subscribers/events2/Invitee/InviteeDetails?evtstub=698c3b57-40af-4399-a87c-088980a62e7b&amp;inviteestub=c98216bd-255a-44d8-86fb-53553b111852" TargetMode="External" /><Relationship Id="rId14" Type="http://schemas.openxmlformats.org/officeDocument/2006/relationships/hyperlink" Target="https://app.cvent.com/subscribers/events2/Invitee/InviteeDetails?evtstub=698c3b57-40af-4399-a87c-088980a62e7b&amp;inviteestub=8086ccd7-2888-49a6-839f-5a7a0e81d8f4" TargetMode="External" /><Relationship Id="rId15" Type="http://schemas.openxmlformats.org/officeDocument/2006/relationships/hyperlink" Target="https://app.cvent.com/subscribers/events2/Invitee/InviteeDetails?evtstub=698c3b57-40af-4399-a87c-088980a62e7b&amp;inviteestub=529361ca-9830-4950-9783-5da3d9b8316a" TargetMode="External" /><Relationship Id="rId16" Type="http://schemas.openxmlformats.org/officeDocument/2006/relationships/hyperlink" Target="https://app.cvent.com/subscribers/events2/Invitee/InviteeDetails?evtstub=698c3b57-40af-4399-a87c-088980a62e7b&amp;inviteestub=14728d7d-e71f-4626-9522-607bc54482ba" TargetMode="External" /><Relationship Id="rId17" Type="http://schemas.openxmlformats.org/officeDocument/2006/relationships/hyperlink" Target="https://app.cvent.com/subscribers/events2/Invitee/InviteeDetails?evtstub=698c3b57-40af-4399-a87c-088980a62e7b&amp;inviteestub=9c852480-b7bd-4123-a114-7af8a54a1e52" TargetMode="External" /><Relationship Id="rId18" Type="http://schemas.openxmlformats.org/officeDocument/2006/relationships/hyperlink" Target="https://app.cvent.com/subscribers/events2/Invitee/InviteeDetails?evtstub=698c3b57-40af-4399-a87c-088980a62e7b&amp;inviteestub=b0951072-18e3-414c-917e-801548886fe2" TargetMode="External" /><Relationship Id="rId19" Type="http://schemas.openxmlformats.org/officeDocument/2006/relationships/hyperlink" Target="https://app.cvent.com/subscribers/events2/Invitee/InviteeDetails?evtstub=698c3b57-40af-4399-a87c-088980a62e7b&amp;inviteestub=1d324223-8d45-4643-80a1-81700a63e3d8" TargetMode="External" /><Relationship Id="rId20" Type="http://schemas.openxmlformats.org/officeDocument/2006/relationships/hyperlink" Target="https://app.cvent.com/subscribers/events2/Invitee/InviteeDetails?evtstub=698c3b57-40af-4399-a87c-088980a62e7b&amp;inviteestub=11f40546-9d06-4468-82ff-8d99c0aac5f7" TargetMode="External" /><Relationship Id="rId21" Type="http://schemas.openxmlformats.org/officeDocument/2006/relationships/hyperlink" Target="https://app.cvent.com/subscribers/events2/Invitee/InviteeDetails?evtstub=698c3b57-40af-4399-a87c-088980a62e7b&amp;inviteestub=443d7b1b-532c-4344-8a8f-8eaa250f513f" TargetMode="External" /><Relationship Id="rId22" Type="http://schemas.openxmlformats.org/officeDocument/2006/relationships/hyperlink" Target="https://app.cvent.com/subscribers/events2/Invitee/InviteeDetails?evtstub=698c3b57-40af-4399-a87c-088980a62e7b&amp;inviteestub=1cf775c7-bd57-418c-a348-9384648b8381" TargetMode="External" /><Relationship Id="rId23" Type="http://schemas.openxmlformats.org/officeDocument/2006/relationships/hyperlink" Target="https://app.cvent.com/subscribers/events2/Invitee/InviteeDetails?evtstub=698c3b57-40af-4399-a87c-088980a62e7b&amp;inviteestub=62d60627-2589-4696-9d80-940011a7c8c9" TargetMode="External" /><Relationship Id="rId24" Type="http://schemas.openxmlformats.org/officeDocument/2006/relationships/hyperlink" Target="https://app.cvent.com/subscribers/events2/Invitee/InviteeDetails?evtstub=698c3b57-40af-4399-a87c-088980a62e7b&amp;inviteestub=d976e83a-f496-4544-8649-98b310319f1d" TargetMode="External" /><Relationship Id="rId25" Type="http://schemas.openxmlformats.org/officeDocument/2006/relationships/hyperlink" Target="https://app.cvent.com/subscribers/events2/Invitee/InviteeDetails?evtstub=698c3b57-40af-4399-a87c-088980a62e7b&amp;inviteestub=e5bf3315-ae67-4c85-a106-996c9fe907a4" TargetMode="External" /><Relationship Id="rId26" Type="http://schemas.openxmlformats.org/officeDocument/2006/relationships/hyperlink" Target="https://app.cvent.com/subscribers/events2/Invitee/InviteeDetails?evtstub=698c3b57-40af-4399-a87c-088980a62e7b&amp;inviteestub=e1e14a82-00f9-45bf-8d92-9b8326b9dbc7" TargetMode="External" /><Relationship Id="rId27" Type="http://schemas.openxmlformats.org/officeDocument/2006/relationships/hyperlink" Target="https://app.cvent.com/subscribers/events2/Invitee/InviteeDetails?evtstub=698c3b57-40af-4399-a87c-088980a62e7b&amp;inviteestub=a7f471aa-081f-4a5d-ab25-9ebf4c967de8" TargetMode="External" /><Relationship Id="rId28" Type="http://schemas.openxmlformats.org/officeDocument/2006/relationships/hyperlink" Target="https://app.cvent.com/subscribers/events2/Invitee/InviteeDetails?evtstub=698c3b57-40af-4399-a87c-088980a62e7b&amp;inviteestub=4da3c845-f282-41d7-8e21-a79e8556dae1" TargetMode="External" /><Relationship Id="rId29" Type="http://schemas.openxmlformats.org/officeDocument/2006/relationships/hyperlink" Target="https://app.cvent.com/subscribers/events2/Invitee/InviteeDetails?evtstub=698c3b57-40af-4399-a87c-088980a62e7b&amp;inviteestub=9b3ce2a7-598e-45d6-904b-ae6c038699e1" TargetMode="External" /><Relationship Id="rId30" Type="http://schemas.openxmlformats.org/officeDocument/2006/relationships/hyperlink" Target="https://app.cvent.com/subscribers/events2/Invitee/InviteeDetails?evtstub=698c3b57-40af-4399-a87c-088980a62e7b&amp;inviteestub=e8b2dd64-bc3c-4d5a-a3ad-b491ec0c70b5" TargetMode="External" /><Relationship Id="rId31" Type="http://schemas.openxmlformats.org/officeDocument/2006/relationships/hyperlink" Target="https://app.cvent.com/subscribers/events2/Invitee/InviteeDetails?evtstub=698c3b57-40af-4399-a87c-088980a62e7b&amp;inviteestub=5a3592a0-e9cf-4657-97c0-b560d7f566dd" TargetMode="External" /><Relationship Id="rId32" Type="http://schemas.openxmlformats.org/officeDocument/2006/relationships/hyperlink" Target="https://app.cvent.com/subscribers/events2/Invitee/InviteeDetails?evtstub=698c3b57-40af-4399-a87c-088980a62e7b&amp;inviteestub=2aa61040-81bf-43f5-9f9b-b5a2b9928896" TargetMode="External" /><Relationship Id="rId33" Type="http://schemas.openxmlformats.org/officeDocument/2006/relationships/hyperlink" Target="https://app.cvent.com/subscribers/events2/Invitee/InviteeDetails?evtstub=698c3b57-40af-4399-a87c-088980a62e7b&amp;inviteestub=53df6a74-cd83-4145-b8c2-b7b00cfd1f86" TargetMode="External" /><Relationship Id="rId34" Type="http://schemas.openxmlformats.org/officeDocument/2006/relationships/hyperlink" Target="https://app.cvent.com/subscribers/events2/Invitee/InviteeDetails?evtstub=698c3b57-40af-4399-a87c-088980a62e7b&amp;inviteestub=cc1c2091-5f89-4491-a988-c01d6344e8f8" TargetMode="External" /><Relationship Id="rId35" Type="http://schemas.openxmlformats.org/officeDocument/2006/relationships/hyperlink" Target="https://app.cvent.com/subscribers/events2/Invitee/InviteeDetails?evtstub=698c3b57-40af-4399-a87c-088980a62e7b&amp;inviteestub=b7d64d5b-462f-4156-84bb-c5fdd9340153" TargetMode="External" /><Relationship Id="rId36" Type="http://schemas.openxmlformats.org/officeDocument/2006/relationships/hyperlink" Target="https://app.cvent.com/subscribers/events2/Invitee/InviteeDetails?evtstub=698c3b57-40af-4399-a87c-088980a62e7b&amp;inviteestub=46713d75-0234-4615-a77b-c854203b773c" TargetMode="External" /><Relationship Id="rId37" Type="http://schemas.openxmlformats.org/officeDocument/2006/relationships/hyperlink" Target="https://app.cvent.com/subscribers/events2/Invitee/InviteeDetails?evtstub=698c3b57-40af-4399-a87c-088980a62e7b&amp;inviteestub=15511ca2-d878-4ddf-9455-cfa54b548fe3" TargetMode="External" /><Relationship Id="rId38" Type="http://schemas.openxmlformats.org/officeDocument/2006/relationships/hyperlink" Target="https://app.cvent.com/subscribers/events2/Invitee/InviteeDetails?evtstub=698c3b57-40af-4399-a87c-088980a62e7b&amp;inviteestub=4de58efc-fc41-4168-bb53-e89d71cc4a64" TargetMode="External" /><Relationship Id="rId39" Type="http://schemas.openxmlformats.org/officeDocument/2006/relationships/hyperlink" Target="https://app.cvent.com/subscribers/events2/Invitee/InviteeDetails?evtstub=698c3b57-40af-4399-a87c-088980a62e7b&amp;inviteestub=0b2fb58d-3777-4636-947c-ed234b23a421" TargetMode="External" /><Relationship Id="rId40" Type="http://schemas.openxmlformats.org/officeDocument/2006/relationships/hyperlink" Target="https://app.cvent.com/subscribers/events2/Invitee/InviteeDetails?evtstub=698c3b57-40af-4399-a87c-088980a62e7b&amp;inviteestub=99ab0741-bb0e-4580-a8c7-f078b07963c4" TargetMode="External" /><Relationship Id="rId41" Type="http://schemas.openxmlformats.org/officeDocument/2006/relationships/hyperlink" Target="https://app.cvent.com/subscribers/events2/Invitee/InviteeDetails?evtstub=698c3b57-40af-4399-a87c-088980a62e7b&amp;inviteestub=54299749-806e-4b03-857a-f221a1f719bd" TargetMode="External" /><Relationship Id="rId42" Type="http://schemas.openxmlformats.org/officeDocument/2006/relationships/hyperlink" Target="https://app.cvent.com/subscribers/events2/Invitee/InviteeDetails?evtstub=698c3b57-40af-4399-a87c-088980a62e7b&amp;inviteestub=7bb8d259-b2c1-4935-bd01-f6123b02c91f" TargetMode="External" /><Relationship Id="rId43" Type="http://schemas.openxmlformats.org/officeDocument/2006/relationships/hyperlink" Target="https://app.cvent.com/subscribers/events2/Invitee/InviteeDetails?evtstub=698c3b57-40af-4399-a87c-088980a62e7b&amp;inviteestub=0a4ff513-9ffa-4f02-a032-f8be0c8dcaff" TargetMode="External" /><Relationship Id="rId44" Type="http://schemas.openxmlformats.org/officeDocument/2006/relationships/hyperlink" Target="https://app.cvent.com/subscribers/events2/Invitee/InviteeDetails?evtstub=698c3b57-40af-4399-a87c-088980a62e7b&amp;inviteestub=6f4ba9a6-3ae5-4aea-bd08-f8f83797789f" TargetMode="External" /><Relationship Id="rId45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2:AJ46"/>
  <sheetViews>
    <sheetView workbookViewId="0" topLeftCell="A1"/>
  </sheetViews>
  <sheetFormatPr defaultRowHeight="11.25"/>
  <cols>
    <col min="1" max="31" width="27.428571428571427" customWidth="1"/>
    <col min="32" max="32" width="82.28571428571429" customWidth="1"/>
    <col min="33" max="33" width="13.714285714285714" customWidth="1"/>
    <col min="34" max="36" width="27.428571428571427" customWidth="1"/>
  </cols>
  <sheetData>
    <row r="1" spans="1:36" ht="11.25">
      <c r="A1" s="10" t="s">
        <v>604</v>
      </c>
      <c r="B1" s="10" t="s">
        <v>605</v>
      </c>
      <c r="C1" s="10" t="s">
        <v>606</v>
      </c>
      <c r="D1" s="10" t="s">
        <v>607</v>
      </c>
      <c r="E1" s="10" t="s">
        <v>608</v>
      </c>
      <c r="F1" s="10" t="s">
        <v>609</v>
      </c>
      <c r="G1" s="10" t="s">
        <v>610</v>
      </c>
      <c r="H1" s="10" t="s">
        <v>611</v>
      </c>
      <c r="I1" s="10" t="s">
        <v>612</v>
      </c>
      <c r="J1" s="10" t="s">
        <v>613</v>
      </c>
      <c r="K1" s="10" t="s">
        <v>614</v>
      </c>
      <c r="L1" s="10" t="s">
        <v>615</v>
      </c>
      <c r="M1" s="10" t="s">
        <v>616</v>
      </c>
      <c r="N1" s="10" t="s">
        <v>617</v>
      </c>
      <c r="O1" s="10" t="s">
        <v>618</v>
      </c>
      <c r="P1" s="10" t="s">
        <v>619</v>
      </c>
      <c r="Q1" s="10" t="s">
        <v>620</v>
      </c>
      <c r="R1" s="10" t="s">
        <v>621</v>
      </c>
      <c r="S1" s="10" t="s">
        <v>622</v>
      </c>
      <c r="T1" s="10" t="s">
        <v>623</v>
      </c>
      <c r="U1" s="10" t="s">
        <v>624</v>
      </c>
      <c r="V1" s="10" t="s">
        <v>625</v>
      </c>
      <c r="W1" s="10" t="s">
        <v>626</v>
      </c>
      <c r="X1" s="10" t="s">
        <v>627</v>
      </c>
      <c r="Y1" s="10" t="s">
        <v>628</v>
      </c>
      <c r="Z1" s="10" t="s">
        <v>629</v>
      </c>
      <c r="AA1" s="10" t="s">
        <v>630</v>
      </c>
      <c r="AB1" s="10" t="s">
        <v>631</v>
      </c>
      <c r="AC1" s="10" t="s">
        <v>632</v>
      </c>
      <c r="AD1" s="10" t="s">
        <v>633</v>
      </c>
      <c r="AE1" s="10" t="s">
        <v>634</v>
      </c>
      <c r="AF1" s="10" t="s">
        <v>635</v>
      </c>
      <c r="AG1" s="10" t="s">
        <v>636</v>
      </c>
      <c r="AH1" s="10" t="s">
        <v>637</v>
      </c>
      <c r="AI1" s="10" t="s">
        <v>638</v>
      </c>
      <c r="AJ1" s="10" t="s">
        <v>639</v>
      </c>
    </row>
    <row r="2" spans="1:36" ht="11.25">
      <c r="A2" s="1">
        <f>DATE(2025,10,6)+TIME(10,50,16)</f>
        <v>45936.451574074075</v>
      </c>
      <c r="B2" s="2" t="s">
        <v>0</v>
      </c>
      <c r="C2" s="4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/>
      <c r="K2" s="2" t="s">
        <v>8</v>
      </c>
      <c r="L2" s="2" t="s">
        <v>9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/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  <c r="AC2" s="2" t="s">
        <v>24</v>
      </c>
      <c r="AD2" s="2"/>
      <c r="AE2" s="2"/>
      <c r="AF2" s="2"/>
      <c r="AG2" s="5">
        <v>0</v>
      </c>
      <c r="AH2" s="2" t="s">
        <v>25</v>
      </c>
      <c r="AI2" s="2" t="s">
        <v>26</v>
      </c>
      <c r="AJ2" s="2" t="s">
        <v>27</v>
      </c>
    </row>
    <row r="3" spans="1:36" ht="11.25">
      <c r="A3" s="6">
        <f>DATE(2025,9,22)+TIME(16,19,7)</f>
        <v>45922.67994212963</v>
      </c>
      <c r="B3" s="7" t="s">
        <v>28</v>
      </c>
      <c r="C3" s="8" t="s">
        <v>29</v>
      </c>
      <c r="D3" s="7" t="s">
        <v>30</v>
      </c>
      <c r="E3" s="7" t="s">
        <v>31</v>
      </c>
      <c r="F3" s="7" t="s">
        <v>4</v>
      </c>
      <c r="G3" s="7" t="s">
        <v>32</v>
      </c>
      <c r="H3" s="7" t="s">
        <v>33</v>
      </c>
      <c r="I3" s="7" t="s">
        <v>34</v>
      </c>
      <c r="J3" s="7"/>
      <c r="K3" s="7" t="s">
        <v>35</v>
      </c>
      <c r="L3" s="7" t="s">
        <v>36</v>
      </c>
      <c r="M3" s="7" t="s">
        <v>37</v>
      </c>
      <c r="N3" s="7" t="s">
        <v>38</v>
      </c>
      <c r="O3" s="7" t="s">
        <v>39</v>
      </c>
      <c r="P3" s="7" t="s">
        <v>40</v>
      </c>
      <c r="Q3" s="7" t="s">
        <v>41</v>
      </c>
      <c r="R3" s="7" t="s">
        <v>42</v>
      </c>
      <c r="S3" s="7" t="s">
        <v>43</v>
      </c>
      <c r="T3" s="7"/>
      <c r="U3" s="7"/>
      <c r="V3" s="7" t="s">
        <v>44</v>
      </c>
      <c r="W3" s="7" t="s">
        <v>45</v>
      </c>
      <c r="X3" s="7" t="s">
        <v>46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/>
      <c r="AE3" s="7"/>
      <c r="AF3" s="7"/>
      <c r="AG3" s="9">
        <v>0</v>
      </c>
      <c r="AH3" s="7" t="s">
        <v>16</v>
      </c>
      <c r="AI3" s="7" t="s">
        <v>47</v>
      </c>
      <c r="AJ3" s="7" t="s">
        <v>48</v>
      </c>
    </row>
    <row r="4" spans="1:36" ht="11.25">
      <c r="A4" s="1">
        <f>DATE(2025,9,22)+TIME(16,51,13)</f>
        <v>45922.7022337963</v>
      </c>
      <c r="B4" s="2" t="s">
        <v>49</v>
      </c>
      <c r="C4" s="4" t="s">
        <v>50</v>
      </c>
      <c r="D4" s="2" t="s">
        <v>51</v>
      </c>
      <c r="E4" s="2" t="s">
        <v>52</v>
      </c>
      <c r="F4" s="2" t="s">
        <v>4</v>
      </c>
      <c r="G4" s="2" t="s">
        <v>53</v>
      </c>
      <c r="H4" s="2" t="s">
        <v>54</v>
      </c>
      <c r="I4" s="2" t="s">
        <v>34</v>
      </c>
      <c r="J4" s="2"/>
      <c r="K4" s="2" t="s">
        <v>8</v>
      </c>
      <c r="L4" s="2" t="s">
        <v>55</v>
      </c>
      <c r="M4" s="2" t="s">
        <v>55</v>
      </c>
      <c r="N4" s="2" t="s">
        <v>38</v>
      </c>
      <c r="O4" s="2" t="s">
        <v>39</v>
      </c>
      <c r="P4" s="2" t="s">
        <v>56</v>
      </c>
      <c r="Q4" s="2" t="s">
        <v>57</v>
      </c>
      <c r="R4" s="2" t="s">
        <v>58</v>
      </c>
      <c r="S4" s="2" t="s">
        <v>59</v>
      </c>
      <c r="T4" s="2" t="s">
        <v>16</v>
      </c>
      <c r="U4" s="2"/>
      <c r="V4" s="2" t="s">
        <v>44</v>
      </c>
      <c r="W4" s="2" t="s">
        <v>18</v>
      </c>
      <c r="X4" s="2" t="s">
        <v>19</v>
      </c>
      <c r="Y4" s="2" t="s">
        <v>60</v>
      </c>
      <c r="Z4" s="2" t="s">
        <v>61</v>
      </c>
      <c r="AA4" s="2"/>
      <c r="AB4" s="2"/>
      <c r="AC4" s="2" t="s">
        <v>24</v>
      </c>
      <c r="AD4" s="2"/>
      <c r="AE4" s="2"/>
      <c r="AF4" s="2"/>
      <c r="AG4" s="5">
        <v>0</v>
      </c>
      <c r="AH4" s="2" t="s">
        <v>62</v>
      </c>
      <c r="AI4" s="2" t="s">
        <v>63</v>
      </c>
      <c r="AJ4" s="2" t="s">
        <v>64</v>
      </c>
    </row>
    <row r="5" spans="1:36" ht="11.25">
      <c r="A5" s="6">
        <f>DATE(2025,10,15)+TIME(14,46,36)</f>
        <v>45945.615694444445</v>
      </c>
      <c r="B5" s="7" t="s">
        <v>65</v>
      </c>
      <c r="C5" s="8" t="s">
        <v>66</v>
      </c>
      <c r="D5" s="7" t="s">
        <v>67</v>
      </c>
      <c r="E5" s="7" t="s">
        <v>3</v>
      </c>
      <c r="F5" s="7" t="s">
        <v>4</v>
      </c>
      <c r="G5" s="7" t="s">
        <v>68</v>
      </c>
      <c r="H5" s="7" t="s">
        <v>69</v>
      </c>
      <c r="I5" s="7" t="s">
        <v>70</v>
      </c>
      <c r="J5" s="7" t="s">
        <v>71</v>
      </c>
      <c r="K5" s="7" t="s">
        <v>8</v>
      </c>
      <c r="L5" s="7" t="s">
        <v>72</v>
      </c>
      <c r="M5" s="7" t="s">
        <v>72</v>
      </c>
      <c r="N5" s="7" t="s">
        <v>73</v>
      </c>
      <c r="O5" s="7" t="s">
        <v>74</v>
      </c>
      <c r="P5" s="7" t="s">
        <v>75</v>
      </c>
      <c r="Q5" s="7" t="s">
        <v>76</v>
      </c>
      <c r="R5" s="7" t="s">
        <v>77</v>
      </c>
      <c r="S5" s="7" t="s">
        <v>78</v>
      </c>
      <c r="T5" s="7" t="s">
        <v>16</v>
      </c>
      <c r="U5" s="7"/>
      <c r="V5" s="7" t="s">
        <v>44</v>
      </c>
      <c r="W5" s="7" t="s">
        <v>18</v>
      </c>
      <c r="X5" s="7" t="s">
        <v>19</v>
      </c>
      <c r="Y5" s="7" t="s">
        <v>79</v>
      </c>
      <c r="Z5" s="7" t="s">
        <v>80</v>
      </c>
      <c r="AA5" s="7" t="s">
        <v>81</v>
      </c>
      <c r="AB5" s="7" t="s">
        <v>23</v>
      </c>
      <c r="AC5" s="7" t="s">
        <v>24</v>
      </c>
      <c r="AD5" s="7"/>
      <c r="AE5" s="7"/>
      <c r="AF5" s="7"/>
      <c r="AG5" s="9">
        <v>0</v>
      </c>
      <c r="AH5" s="7" t="s">
        <v>82</v>
      </c>
      <c r="AI5" s="7" t="s">
        <v>83</v>
      </c>
      <c r="AJ5" s="7" t="s">
        <v>27</v>
      </c>
    </row>
    <row r="6" spans="1:36" ht="11.25">
      <c r="A6" s="1">
        <f>DATE(2025,9,26)+TIME(13,22,31)</f>
        <v>45926.55730324074</v>
      </c>
      <c r="B6" s="2" t="s">
        <v>84</v>
      </c>
      <c r="C6" s="4" t="s">
        <v>85</v>
      </c>
      <c r="D6" s="2" t="s">
        <v>86</v>
      </c>
      <c r="E6" s="2" t="s">
        <v>52</v>
      </c>
      <c r="F6" s="2" t="s">
        <v>4</v>
      </c>
      <c r="G6" s="2" t="s">
        <v>87</v>
      </c>
      <c r="H6" s="2" t="s">
        <v>88</v>
      </c>
      <c r="I6" s="2" t="s">
        <v>34</v>
      </c>
      <c r="J6" s="2"/>
      <c r="K6" s="2" t="s">
        <v>35</v>
      </c>
      <c r="L6" s="2" t="s">
        <v>89</v>
      </c>
      <c r="M6" s="2" t="s">
        <v>89</v>
      </c>
      <c r="N6" s="2" t="s">
        <v>38</v>
      </c>
      <c r="O6" s="2" t="s">
        <v>39</v>
      </c>
      <c r="P6" s="2" t="s">
        <v>90</v>
      </c>
      <c r="Q6" s="2" t="s">
        <v>91</v>
      </c>
      <c r="R6" s="2" t="s">
        <v>92</v>
      </c>
      <c r="S6" s="2" t="s">
        <v>93</v>
      </c>
      <c r="T6" s="2"/>
      <c r="U6" s="2" t="s">
        <v>94</v>
      </c>
      <c r="V6" s="2" t="s">
        <v>44</v>
      </c>
      <c r="W6" s="2" t="s">
        <v>18</v>
      </c>
      <c r="X6" s="2" t="s">
        <v>46</v>
      </c>
      <c r="Y6" s="2" t="s">
        <v>95</v>
      </c>
      <c r="Z6" s="2" t="s">
        <v>61</v>
      </c>
      <c r="AA6" s="2"/>
      <c r="AB6" s="2"/>
      <c r="AC6" s="2" t="s">
        <v>24</v>
      </c>
      <c r="AD6" s="2"/>
      <c r="AE6" s="2"/>
      <c r="AF6" s="2"/>
      <c r="AG6" s="5">
        <v>0</v>
      </c>
      <c r="AH6" s="2" t="s">
        <v>96</v>
      </c>
      <c r="AI6" s="2" t="s">
        <v>63</v>
      </c>
      <c r="AJ6" s="2" t="s">
        <v>97</v>
      </c>
    </row>
    <row r="7" spans="1:36" ht="11.25">
      <c r="A7" s="6">
        <f>DATE(2025,10,24)+TIME(11,24,30)</f>
        <v>45954.47534722222</v>
      </c>
      <c r="B7" s="7" t="s">
        <v>98</v>
      </c>
      <c r="C7" s="8" t="s">
        <v>99</v>
      </c>
      <c r="D7" s="7"/>
      <c r="E7" s="7" t="s">
        <v>3</v>
      </c>
      <c r="F7" s="7" t="s">
        <v>4</v>
      </c>
      <c r="G7" s="7" t="s">
        <v>100</v>
      </c>
      <c r="H7" s="7" t="s">
        <v>101</v>
      </c>
      <c r="I7" s="7" t="s">
        <v>102</v>
      </c>
      <c r="J7" s="7"/>
      <c r="K7" s="7" t="s">
        <v>103</v>
      </c>
      <c r="L7" s="7" t="s">
        <v>104</v>
      </c>
      <c r="M7" s="7" t="s">
        <v>104</v>
      </c>
      <c r="N7" s="7" t="s">
        <v>73</v>
      </c>
      <c r="O7" s="7" t="s">
        <v>74</v>
      </c>
      <c r="P7" s="7" t="s">
        <v>105</v>
      </c>
      <c r="Q7" s="7" t="s">
        <v>106</v>
      </c>
      <c r="R7" s="7"/>
      <c r="S7" s="7"/>
      <c r="T7" s="7"/>
      <c r="U7" s="7"/>
      <c r="V7" s="7" t="s">
        <v>107</v>
      </c>
      <c r="W7" s="7" t="s">
        <v>108</v>
      </c>
      <c r="X7" s="7" t="s">
        <v>19</v>
      </c>
      <c r="Y7" s="7" t="s">
        <v>79</v>
      </c>
      <c r="Z7" s="7" t="s">
        <v>109</v>
      </c>
      <c r="AA7" s="7"/>
      <c r="AB7" s="7"/>
      <c r="AC7" s="7" t="s">
        <v>24</v>
      </c>
      <c r="AD7" s="7"/>
      <c r="AE7" s="7"/>
      <c r="AF7" s="7"/>
      <c r="AG7" s="9">
        <v>50</v>
      </c>
      <c r="AH7" s="7" t="s">
        <v>110</v>
      </c>
      <c r="AI7" s="7"/>
      <c r="AJ7" s="7"/>
    </row>
    <row r="8" spans="1:36" ht="11.25">
      <c r="A8" s="1">
        <f>DATE(2025,10,8)+TIME(23,6,1)</f>
        <v>45938.96251157407</v>
      </c>
      <c r="B8" s="2" t="s">
        <v>111</v>
      </c>
      <c r="C8" s="4" t="s">
        <v>112</v>
      </c>
      <c r="D8" s="2" t="s">
        <v>113</v>
      </c>
      <c r="E8" s="2" t="s">
        <v>114</v>
      </c>
      <c r="F8" s="2" t="s">
        <v>4</v>
      </c>
      <c r="G8" s="2" t="s">
        <v>115</v>
      </c>
      <c r="H8" s="2" t="s">
        <v>116</v>
      </c>
      <c r="I8" s="2" t="s">
        <v>7</v>
      </c>
      <c r="J8" s="2"/>
      <c r="K8" s="2" t="s">
        <v>8</v>
      </c>
      <c r="L8" s="2" t="s">
        <v>117</v>
      </c>
      <c r="M8" s="2" t="s">
        <v>117</v>
      </c>
      <c r="N8" s="2" t="s">
        <v>10</v>
      </c>
      <c r="O8" s="2" t="s">
        <v>11</v>
      </c>
      <c r="P8" s="2" t="s">
        <v>118</v>
      </c>
      <c r="Q8" s="2" t="s">
        <v>119</v>
      </c>
      <c r="R8" s="2" t="s">
        <v>120</v>
      </c>
      <c r="S8" s="2" t="s">
        <v>121</v>
      </c>
      <c r="T8" s="2" t="s">
        <v>16</v>
      </c>
      <c r="U8" s="2"/>
      <c r="V8" s="2" t="s">
        <v>44</v>
      </c>
      <c r="W8" s="2" t="s">
        <v>18</v>
      </c>
      <c r="X8" s="2" t="s">
        <v>19</v>
      </c>
      <c r="Y8" s="2" t="s">
        <v>95</v>
      </c>
      <c r="Z8" s="2" t="s">
        <v>122</v>
      </c>
      <c r="AA8" s="2"/>
      <c r="AB8" s="2"/>
      <c r="AC8" s="2" t="s">
        <v>24</v>
      </c>
      <c r="AD8" s="2"/>
      <c r="AE8" s="2"/>
      <c r="AF8" s="2"/>
      <c r="AG8" s="5">
        <v>0</v>
      </c>
      <c r="AH8" s="2" t="s">
        <v>25</v>
      </c>
      <c r="AI8" s="2" t="s">
        <v>63</v>
      </c>
      <c r="AJ8" s="2" t="s">
        <v>97</v>
      </c>
    </row>
    <row r="9" spans="1:36" ht="11.25">
      <c r="A9" s="6">
        <f>DATE(2025,10,28)+TIME(12,45,18)</f>
        <v>45958.53145833333</v>
      </c>
      <c r="B9" s="7" t="s">
        <v>123</v>
      </c>
      <c r="C9" s="8" t="s">
        <v>124</v>
      </c>
      <c r="D9" s="7" t="s">
        <v>125</v>
      </c>
      <c r="E9" s="7" t="s">
        <v>31</v>
      </c>
      <c r="F9" s="7" t="s">
        <v>4</v>
      </c>
      <c r="G9" s="7" t="s">
        <v>126</v>
      </c>
      <c r="H9" s="7" t="s">
        <v>127</v>
      </c>
      <c r="I9" s="7" t="s">
        <v>128</v>
      </c>
      <c r="J9" s="7"/>
      <c r="K9" s="7" t="s">
        <v>8</v>
      </c>
      <c r="L9" s="7" t="s">
        <v>129</v>
      </c>
      <c r="M9" s="7" t="s">
        <v>130</v>
      </c>
      <c r="N9" s="7" t="s">
        <v>131</v>
      </c>
      <c r="O9" s="7" t="s">
        <v>132</v>
      </c>
      <c r="P9" s="7" t="s">
        <v>133</v>
      </c>
      <c r="Q9" s="7" t="s">
        <v>134</v>
      </c>
      <c r="R9" s="7" t="s">
        <v>135</v>
      </c>
      <c r="S9" s="7" t="s">
        <v>136</v>
      </c>
      <c r="T9" s="7"/>
      <c r="U9" s="7"/>
      <c r="V9" s="7" t="s">
        <v>44</v>
      </c>
      <c r="W9" s="7" t="s">
        <v>18</v>
      </c>
      <c r="X9" s="7" t="s">
        <v>19</v>
      </c>
      <c r="Y9" s="7" t="s">
        <v>60</v>
      </c>
      <c r="Z9" s="7" t="s">
        <v>80</v>
      </c>
      <c r="AA9" s="7"/>
      <c r="AB9" s="7"/>
      <c r="AC9" s="7" t="s">
        <v>24</v>
      </c>
      <c r="AD9" s="7"/>
      <c r="AE9" s="7"/>
      <c r="AF9" s="7"/>
      <c r="AG9" s="9">
        <v>0</v>
      </c>
      <c r="AH9" s="7" t="s">
        <v>137</v>
      </c>
      <c r="AI9" s="7"/>
      <c r="AJ9" s="7"/>
    </row>
    <row r="10" spans="1:36" ht="11.25">
      <c r="A10" s="1">
        <f>DATE(2025,9,23)+TIME(21,5,16)</f>
        <v>45923.878657407404</v>
      </c>
      <c r="B10" s="2" t="s">
        <v>138</v>
      </c>
      <c r="C10" s="4" t="s">
        <v>139</v>
      </c>
      <c r="D10" s="2" t="s">
        <v>140</v>
      </c>
      <c r="E10" s="2" t="s">
        <v>3</v>
      </c>
      <c r="F10" s="2" t="s">
        <v>4</v>
      </c>
      <c r="G10" s="2" t="s">
        <v>141</v>
      </c>
      <c r="H10" s="2" t="s">
        <v>142</v>
      </c>
      <c r="I10" s="2" t="s">
        <v>143</v>
      </c>
      <c r="J10" s="2"/>
      <c r="K10" s="2" t="s">
        <v>8</v>
      </c>
      <c r="L10" s="2" t="s">
        <v>144</v>
      </c>
      <c r="M10" s="2" t="s">
        <v>145</v>
      </c>
      <c r="N10" s="2" t="s">
        <v>146</v>
      </c>
      <c r="O10" s="2"/>
      <c r="P10" s="2" t="s">
        <v>147</v>
      </c>
      <c r="Q10" s="2" t="s">
        <v>148</v>
      </c>
      <c r="R10" s="2" t="s">
        <v>149</v>
      </c>
      <c r="S10" s="2" t="s">
        <v>150</v>
      </c>
      <c r="T10" s="2" t="s">
        <v>16</v>
      </c>
      <c r="U10" s="2" t="s">
        <v>151</v>
      </c>
      <c r="V10" s="2" t="s">
        <v>44</v>
      </c>
      <c r="W10" s="2" t="s">
        <v>18</v>
      </c>
      <c r="X10" s="2" t="s">
        <v>19</v>
      </c>
      <c r="Y10" s="2" t="s">
        <v>60</v>
      </c>
      <c r="Z10" s="2" t="s">
        <v>21</v>
      </c>
      <c r="AA10" s="2"/>
      <c r="AB10" s="2"/>
      <c r="AC10" s="2" t="s">
        <v>24</v>
      </c>
      <c r="AD10" s="2"/>
      <c r="AE10" s="2"/>
      <c r="AF10" s="2"/>
      <c r="AG10" s="5">
        <v>0</v>
      </c>
      <c r="AH10" s="2" t="s">
        <v>152</v>
      </c>
      <c r="AI10" s="2" t="s">
        <v>153</v>
      </c>
      <c r="AJ10" s="2" t="s">
        <v>64</v>
      </c>
    </row>
    <row r="11" spans="1:36" ht="11.25">
      <c r="A11" s="6">
        <f>DATE(2025,10,8)+TIME(12,33,54)</f>
        <v>45938.52354166667</v>
      </c>
      <c r="B11" s="7" t="s">
        <v>154</v>
      </c>
      <c r="C11" s="8" t="s">
        <v>155</v>
      </c>
      <c r="D11" s="7" t="s">
        <v>156</v>
      </c>
      <c r="E11" s="7" t="s">
        <v>3</v>
      </c>
      <c r="F11" s="7" t="s">
        <v>4</v>
      </c>
      <c r="G11" s="7" t="s">
        <v>157</v>
      </c>
      <c r="H11" s="7" t="s">
        <v>158</v>
      </c>
      <c r="I11" s="7" t="s">
        <v>159</v>
      </c>
      <c r="J11" s="7"/>
      <c r="K11" s="7" t="s">
        <v>160</v>
      </c>
      <c r="L11" s="7" t="s">
        <v>161</v>
      </c>
      <c r="M11" s="7" t="s">
        <v>161</v>
      </c>
      <c r="N11" s="7" t="s">
        <v>162</v>
      </c>
      <c r="O11" s="7" t="s">
        <v>163</v>
      </c>
      <c r="P11" s="7" t="s">
        <v>164</v>
      </c>
      <c r="Q11" s="7" t="s">
        <v>165</v>
      </c>
      <c r="R11" s="7" t="s">
        <v>166</v>
      </c>
      <c r="S11" s="7" t="s">
        <v>167</v>
      </c>
      <c r="T11" s="7"/>
      <c r="U11" s="7"/>
      <c r="V11" s="7" t="s">
        <v>168</v>
      </c>
      <c r="W11" s="7" t="s">
        <v>160</v>
      </c>
      <c r="X11" s="7" t="s">
        <v>160</v>
      </c>
      <c r="Y11" s="7" t="s">
        <v>60</v>
      </c>
      <c r="Z11" s="7" t="s">
        <v>21</v>
      </c>
      <c r="AA11" s="7"/>
      <c r="AB11" s="7"/>
      <c r="AC11" s="7" t="s">
        <v>24</v>
      </c>
      <c r="AD11" s="7"/>
      <c r="AE11" s="7"/>
      <c r="AF11" s="7"/>
      <c r="AG11" s="9">
        <v>0</v>
      </c>
      <c r="AH11" s="7" t="s">
        <v>169</v>
      </c>
      <c r="AI11" s="7" t="s">
        <v>83</v>
      </c>
      <c r="AJ11" s="7" t="s">
        <v>170</v>
      </c>
    </row>
    <row r="12" spans="1:36" ht="11.25">
      <c r="A12" s="1">
        <f>DATE(2025,10,9)+TIME(21,24,11)</f>
        <v>45939.89179398148</v>
      </c>
      <c r="B12" s="2" t="s">
        <v>171</v>
      </c>
      <c r="C12" s="4" t="s">
        <v>172</v>
      </c>
      <c r="D12" s="2" t="s">
        <v>173</v>
      </c>
      <c r="E12" s="2" t="s">
        <v>3</v>
      </c>
      <c r="F12" s="2" t="s">
        <v>4</v>
      </c>
      <c r="G12" s="2" t="s">
        <v>174</v>
      </c>
      <c r="H12" s="2" t="s">
        <v>175</v>
      </c>
      <c r="I12" s="2" t="s">
        <v>70</v>
      </c>
      <c r="J12" s="2"/>
      <c r="K12" s="2" t="s">
        <v>8</v>
      </c>
      <c r="L12" s="2" t="s">
        <v>176</v>
      </c>
      <c r="M12" s="2" t="s">
        <v>176</v>
      </c>
      <c r="N12" s="2" t="s">
        <v>73</v>
      </c>
      <c r="O12" s="2" t="s">
        <v>74</v>
      </c>
      <c r="P12" s="2" t="s">
        <v>75</v>
      </c>
      <c r="Q12" s="2" t="s">
        <v>177</v>
      </c>
      <c r="R12" s="2" t="s">
        <v>178</v>
      </c>
      <c r="S12" s="2" t="s">
        <v>179</v>
      </c>
      <c r="T12" s="2" t="s">
        <v>16</v>
      </c>
      <c r="U12" s="2"/>
      <c r="V12" s="2" t="s">
        <v>44</v>
      </c>
      <c r="W12" s="2" t="s">
        <v>160</v>
      </c>
      <c r="X12" s="2" t="s">
        <v>19</v>
      </c>
      <c r="Y12" s="2" t="s">
        <v>79</v>
      </c>
      <c r="Z12" s="2" t="s">
        <v>180</v>
      </c>
      <c r="AA12" s="2"/>
      <c r="AB12" s="2"/>
      <c r="AC12" s="2" t="s">
        <v>24</v>
      </c>
      <c r="AD12" s="2"/>
      <c r="AE12" s="2"/>
      <c r="AF12" s="2"/>
      <c r="AG12" s="5">
        <v>0</v>
      </c>
      <c r="AH12" s="2" t="s">
        <v>181</v>
      </c>
      <c r="AI12" s="2" t="s">
        <v>83</v>
      </c>
      <c r="AJ12" s="2" t="s">
        <v>27</v>
      </c>
    </row>
    <row r="13" spans="1:36" ht="11.25">
      <c r="A13" s="6">
        <f>DATE(2025,10,8)+TIME(10,38,30)</f>
        <v>45938.443402777775</v>
      </c>
      <c r="B13" s="7" t="s">
        <v>182</v>
      </c>
      <c r="C13" s="8" t="s">
        <v>183</v>
      </c>
      <c r="D13" s="7" t="s">
        <v>184</v>
      </c>
      <c r="E13" s="7" t="s">
        <v>3</v>
      </c>
      <c r="F13" s="7" t="s">
        <v>4</v>
      </c>
      <c r="G13" s="7" t="s">
        <v>185</v>
      </c>
      <c r="H13" s="7" t="s">
        <v>186</v>
      </c>
      <c r="I13" s="7" t="s">
        <v>187</v>
      </c>
      <c r="J13" s="7"/>
      <c r="K13" s="7" t="s">
        <v>35</v>
      </c>
      <c r="L13" s="7" t="s">
        <v>188</v>
      </c>
      <c r="M13" s="7" t="s">
        <v>188</v>
      </c>
      <c r="N13" s="7" t="s">
        <v>189</v>
      </c>
      <c r="O13" s="7"/>
      <c r="P13" s="7" t="s">
        <v>190</v>
      </c>
      <c r="Q13" s="7" t="s">
        <v>191</v>
      </c>
      <c r="R13" s="7" t="s">
        <v>192</v>
      </c>
      <c r="S13" s="7" t="s">
        <v>193</v>
      </c>
      <c r="T13" s="7" t="s">
        <v>16</v>
      </c>
      <c r="U13" s="7" t="s">
        <v>194</v>
      </c>
      <c r="V13" s="7" t="s">
        <v>44</v>
      </c>
      <c r="W13" s="7" t="s">
        <v>18</v>
      </c>
      <c r="X13" s="7" t="s">
        <v>46</v>
      </c>
      <c r="Y13" s="7" t="s">
        <v>79</v>
      </c>
      <c r="Z13" s="7" t="s">
        <v>80</v>
      </c>
      <c r="AA13" s="7"/>
      <c r="AB13" s="7"/>
      <c r="AC13" s="7" t="s">
        <v>24</v>
      </c>
      <c r="AD13" s="7"/>
      <c r="AE13" s="7"/>
      <c r="AF13" s="7"/>
      <c r="AG13" s="9">
        <v>0</v>
      </c>
      <c r="AH13" s="7" t="s">
        <v>195</v>
      </c>
      <c r="AI13" s="7" t="s">
        <v>196</v>
      </c>
      <c r="AJ13" s="7" t="s">
        <v>27</v>
      </c>
    </row>
    <row r="14" spans="1:36" ht="11.25">
      <c r="A14" s="1">
        <f>DATE(2025,10,13)+TIME(11,14,48)</f>
        <v>45943.46861111111</v>
      </c>
      <c r="B14" s="2" t="s">
        <v>197</v>
      </c>
      <c r="C14" s="4" t="s">
        <v>198</v>
      </c>
      <c r="D14" s="2" t="s">
        <v>199</v>
      </c>
      <c r="E14" s="2" t="s">
        <v>114</v>
      </c>
      <c r="F14" s="2" t="s">
        <v>4</v>
      </c>
      <c r="G14" s="2" t="s">
        <v>200</v>
      </c>
      <c r="H14" s="2" t="s">
        <v>201</v>
      </c>
      <c r="I14" s="2" t="s">
        <v>202</v>
      </c>
      <c r="J14" s="2"/>
      <c r="K14" s="2" t="s">
        <v>8</v>
      </c>
      <c r="L14" s="2" t="s">
        <v>203</v>
      </c>
      <c r="M14" s="2" t="s">
        <v>203</v>
      </c>
      <c r="N14" s="2" t="s">
        <v>204</v>
      </c>
      <c r="O14" s="2"/>
      <c r="P14" s="2" t="s">
        <v>205</v>
      </c>
      <c r="Q14" s="2" t="s">
        <v>206</v>
      </c>
      <c r="R14" s="2" t="s">
        <v>207</v>
      </c>
      <c r="S14" s="2" t="s">
        <v>208</v>
      </c>
      <c r="T14" s="2" t="s">
        <v>16</v>
      </c>
      <c r="U14" s="2" t="s">
        <v>209</v>
      </c>
      <c r="V14" s="2" t="s">
        <v>44</v>
      </c>
      <c r="W14" s="2" t="s">
        <v>160</v>
      </c>
      <c r="X14" s="2" t="s">
        <v>19</v>
      </c>
      <c r="Y14" s="2" t="s">
        <v>60</v>
      </c>
      <c r="Z14" s="2" t="s">
        <v>61</v>
      </c>
      <c r="AA14" s="2"/>
      <c r="AB14" s="2"/>
      <c r="AC14" s="2" t="s">
        <v>24</v>
      </c>
      <c r="AD14" s="2"/>
      <c r="AE14" s="2"/>
      <c r="AF14" s="2"/>
      <c r="AG14" s="5">
        <v>0</v>
      </c>
      <c r="AH14" s="2" t="s">
        <v>210</v>
      </c>
      <c r="AI14" s="2" t="s">
        <v>63</v>
      </c>
      <c r="AJ14" s="2" t="s">
        <v>211</v>
      </c>
    </row>
    <row r="15" spans="1:36" ht="11.25">
      <c r="A15" s="6">
        <f>DATE(2025,10,13)+TIME(16,11,45)</f>
        <v>45943.67482638889</v>
      </c>
      <c r="B15" s="7" t="s">
        <v>212</v>
      </c>
      <c r="C15" s="8" t="s">
        <v>213</v>
      </c>
      <c r="D15" s="7" t="s">
        <v>214</v>
      </c>
      <c r="E15" s="7" t="s">
        <v>114</v>
      </c>
      <c r="F15" s="7" t="s">
        <v>4</v>
      </c>
      <c r="G15" s="7" t="s">
        <v>215</v>
      </c>
      <c r="H15" s="7" t="s">
        <v>216</v>
      </c>
      <c r="I15" s="7" t="s">
        <v>7</v>
      </c>
      <c r="J15" s="7"/>
      <c r="K15" s="7" t="s">
        <v>8</v>
      </c>
      <c r="L15" s="7" t="s">
        <v>217</v>
      </c>
      <c r="M15" s="7" t="s">
        <v>218</v>
      </c>
      <c r="N15" s="7" t="s">
        <v>10</v>
      </c>
      <c r="O15" s="7" t="s">
        <v>11</v>
      </c>
      <c r="P15" s="7" t="s">
        <v>219</v>
      </c>
      <c r="Q15" s="7" t="s">
        <v>220</v>
      </c>
      <c r="R15" s="7" t="s">
        <v>221</v>
      </c>
      <c r="S15" s="7" t="s">
        <v>222</v>
      </c>
      <c r="T15" s="7" t="s">
        <v>223</v>
      </c>
      <c r="U15" s="7" t="s">
        <v>224</v>
      </c>
      <c r="V15" s="7" t="s">
        <v>225</v>
      </c>
      <c r="W15" s="7" t="s">
        <v>18</v>
      </c>
      <c r="X15" s="7" t="s">
        <v>19</v>
      </c>
      <c r="Y15" s="7" t="s">
        <v>95</v>
      </c>
      <c r="Z15" s="7" t="s">
        <v>122</v>
      </c>
      <c r="AA15" s="7"/>
      <c r="AB15" s="7"/>
      <c r="AC15" s="7" t="s">
        <v>24</v>
      </c>
      <c r="AD15" s="7"/>
      <c r="AE15" s="7"/>
      <c r="AF15" s="7"/>
      <c r="AG15" s="9">
        <v>0</v>
      </c>
      <c r="AH15" s="7" t="s">
        <v>25</v>
      </c>
      <c r="AI15" s="7" t="s">
        <v>63</v>
      </c>
      <c r="AJ15" s="7" t="s">
        <v>64</v>
      </c>
    </row>
    <row r="16" spans="1:36" ht="11.25">
      <c r="A16" s="1">
        <f>DATE(2025,10,2)+TIME(17,55,57)</f>
        <v>45932.7471875</v>
      </c>
      <c r="B16" s="2" t="s">
        <v>226</v>
      </c>
      <c r="C16" s="4" t="s">
        <v>227</v>
      </c>
      <c r="D16" s="2" t="s">
        <v>228</v>
      </c>
      <c r="E16" s="2" t="s">
        <v>3</v>
      </c>
      <c r="F16" s="2" t="s">
        <v>4</v>
      </c>
      <c r="G16" s="2" t="s">
        <v>32</v>
      </c>
      <c r="H16" s="2" t="s">
        <v>229</v>
      </c>
      <c r="I16" s="2" t="s">
        <v>230</v>
      </c>
      <c r="J16" s="2"/>
      <c r="K16" s="2" t="s">
        <v>35</v>
      </c>
      <c r="L16" s="2" t="s">
        <v>231</v>
      </c>
      <c r="M16" s="2" t="s">
        <v>231</v>
      </c>
      <c r="N16" s="2" t="s">
        <v>38</v>
      </c>
      <c r="O16" s="2" t="s">
        <v>39</v>
      </c>
      <c r="P16" s="2" t="s">
        <v>232</v>
      </c>
      <c r="Q16" s="2" t="s">
        <v>233</v>
      </c>
      <c r="R16" s="2" t="s">
        <v>234</v>
      </c>
      <c r="S16" s="2" t="s">
        <v>235</v>
      </c>
      <c r="T16" s="2" t="s">
        <v>236</v>
      </c>
      <c r="U16" s="2" t="s">
        <v>237</v>
      </c>
      <c r="V16" s="2" t="s">
        <v>44</v>
      </c>
      <c r="W16" s="2" t="s">
        <v>18</v>
      </c>
      <c r="X16" s="2" t="s">
        <v>46</v>
      </c>
      <c r="Y16" s="2" t="s">
        <v>238</v>
      </c>
      <c r="Z16" s="2" t="s">
        <v>180</v>
      </c>
      <c r="AA16" s="2" t="s">
        <v>22</v>
      </c>
      <c r="AB16" s="2"/>
      <c r="AC16" s="2" t="s">
        <v>24</v>
      </c>
      <c r="AD16" s="2"/>
      <c r="AE16" s="2"/>
      <c r="AF16" s="2"/>
      <c r="AG16" s="5">
        <v>0</v>
      </c>
      <c r="AH16" s="2" t="s">
        <v>239</v>
      </c>
      <c r="AI16" s="2" t="s">
        <v>240</v>
      </c>
      <c r="AJ16" s="2" t="s">
        <v>211</v>
      </c>
    </row>
    <row r="17" spans="1:36" ht="11.25">
      <c r="A17" s="6">
        <f>DATE(2025,9,22)+TIME(16,19,19)</f>
        <v>45922.680081018516</v>
      </c>
      <c r="B17" s="7" t="s">
        <v>241</v>
      </c>
      <c r="C17" s="8" t="s">
        <v>242</v>
      </c>
      <c r="D17" s="7" t="s">
        <v>243</v>
      </c>
      <c r="E17" s="7" t="s">
        <v>52</v>
      </c>
      <c r="F17" s="7" t="s">
        <v>4</v>
      </c>
      <c r="G17" s="7" t="s">
        <v>244</v>
      </c>
      <c r="H17" s="7" t="s">
        <v>245</v>
      </c>
      <c r="I17" s="7" t="s">
        <v>34</v>
      </c>
      <c r="J17" s="7"/>
      <c r="K17" s="7" t="s">
        <v>8</v>
      </c>
      <c r="L17" s="7" t="s">
        <v>246</v>
      </c>
      <c r="M17" s="7" t="s">
        <v>247</v>
      </c>
      <c r="N17" s="7" t="s">
        <v>38</v>
      </c>
      <c r="O17" s="7" t="s">
        <v>39</v>
      </c>
      <c r="P17" s="7" t="s">
        <v>56</v>
      </c>
      <c r="Q17" s="7" t="s">
        <v>248</v>
      </c>
      <c r="R17" s="7" t="s">
        <v>249</v>
      </c>
      <c r="S17" s="7" t="s">
        <v>250</v>
      </c>
      <c r="T17" s="7" t="s">
        <v>16</v>
      </c>
      <c r="U17" s="7"/>
      <c r="V17" s="7" t="s">
        <v>44</v>
      </c>
      <c r="W17" s="7" t="s">
        <v>18</v>
      </c>
      <c r="X17" s="7" t="s">
        <v>19</v>
      </c>
      <c r="Y17" s="7" t="s">
        <v>95</v>
      </c>
      <c r="Z17" s="7" t="s">
        <v>61</v>
      </c>
      <c r="AA17" s="7"/>
      <c r="AB17" s="7" t="s">
        <v>23</v>
      </c>
      <c r="AC17" s="7" t="s">
        <v>24</v>
      </c>
      <c r="AD17" s="7"/>
      <c r="AE17" s="7"/>
      <c r="AF17" s="7"/>
      <c r="AG17" s="9">
        <v>0</v>
      </c>
      <c r="AH17" s="7" t="s">
        <v>96</v>
      </c>
      <c r="AI17" s="7" t="s">
        <v>63</v>
      </c>
      <c r="AJ17" s="7" t="s">
        <v>211</v>
      </c>
    </row>
    <row r="18" spans="1:36" ht="11.25">
      <c r="A18" s="1">
        <f>DATE(2025,9,18)+TIME(12,32,16)</f>
        <v>45918.52240740741</v>
      </c>
      <c r="B18" s="2" t="s">
        <v>251</v>
      </c>
      <c r="C18" s="4" t="s">
        <v>252</v>
      </c>
      <c r="D18" s="2" t="s">
        <v>253</v>
      </c>
      <c r="E18" s="2" t="s">
        <v>114</v>
      </c>
      <c r="F18" s="2" t="s">
        <v>4</v>
      </c>
      <c r="G18" s="2" t="s">
        <v>254</v>
      </c>
      <c r="H18" s="2" t="s">
        <v>255</v>
      </c>
      <c r="I18" s="2" t="s">
        <v>256</v>
      </c>
      <c r="J18" s="2"/>
      <c r="K18" s="2" t="s">
        <v>257</v>
      </c>
      <c r="L18" s="2" t="s">
        <v>258</v>
      </c>
      <c r="M18" s="2" t="s">
        <v>259</v>
      </c>
      <c r="N18" s="2" t="s">
        <v>260</v>
      </c>
      <c r="O18" s="2" t="s">
        <v>261</v>
      </c>
      <c r="P18" s="2" t="s">
        <v>262</v>
      </c>
      <c r="Q18" s="2" t="s">
        <v>263</v>
      </c>
      <c r="R18" s="2" t="s">
        <v>264</v>
      </c>
      <c r="S18" s="2" t="s">
        <v>265</v>
      </c>
      <c r="T18" s="2" t="s">
        <v>16</v>
      </c>
      <c r="U18" s="2"/>
      <c r="V18" s="2" t="s">
        <v>17</v>
      </c>
      <c r="W18" s="2" t="s">
        <v>160</v>
      </c>
      <c r="X18" s="2" t="s">
        <v>19</v>
      </c>
      <c r="Y18" s="2" t="s">
        <v>95</v>
      </c>
      <c r="Z18" s="2" t="s">
        <v>122</v>
      </c>
      <c r="AA18" s="2"/>
      <c r="AB18" s="2" t="s">
        <v>23</v>
      </c>
      <c r="AC18" s="2" t="s">
        <v>24</v>
      </c>
      <c r="AD18" s="2"/>
      <c r="AE18" s="2"/>
      <c r="AF18" s="2"/>
      <c r="AG18" s="5">
        <v>0</v>
      </c>
      <c r="AH18" s="2" t="s">
        <v>16</v>
      </c>
      <c r="AI18" s="2" t="s">
        <v>266</v>
      </c>
      <c r="AJ18" s="2" t="s">
        <v>267</v>
      </c>
    </row>
    <row r="19" spans="1:36" ht="11.25">
      <c r="A19" s="6">
        <f>DATE(2025,10,17)+TIME(17,35,19)</f>
        <v>45947.7328587963</v>
      </c>
      <c r="B19" s="7" t="s">
        <v>268</v>
      </c>
      <c r="C19" s="8" t="s">
        <v>269</v>
      </c>
      <c r="D19" s="7" t="s">
        <v>270</v>
      </c>
      <c r="E19" s="7" t="s">
        <v>3</v>
      </c>
      <c r="F19" s="7" t="s">
        <v>4</v>
      </c>
      <c r="G19" s="7" t="s">
        <v>271</v>
      </c>
      <c r="H19" s="7" t="s">
        <v>272</v>
      </c>
      <c r="I19" s="7" t="s">
        <v>273</v>
      </c>
      <c r="J19" s="7"/>
      <c r="K19" s="7" t="s">
        <v>8</v>
      </c>
      <c r="L19" s="7" t="s">
        <v>274</v>
      </c>
      <c r="M19" s="7" t="s">
        <v>274</v>
      </c>
      <c r="N19" s="7" t="s">
        <v>275</v>
      </c>
      <c r="O19" s="7" t="s">
        <v>276</v>
      </c>
      <c r="P19" s="7" t="s">
        <v>277</v>
      </c>
      <c r="Q19" s="7" t="s">
        <v>278</v>
      </c>
      <c r="R19" s="7" t="s">
        <v>279</v>
      </c>
      <c r="S19" s="7" t="s">
        <v>280</v>
      </c>
      <c r="T19" s="7"/>
      <c r="U19" s="7"/>
      <c r="V19" s="7" t="s">
        <v>44</v>
      </c>
      <c r="W19" s="7" t="s">
        <v>18</v>
      </c>
      <c r="X19" s="7" t="s">
        <v>19</v>
      </c>
      <c r="Y19" s="7" t="s">
        <v>79</v>
      </c>
      <c r="Z19" s="7" t="s">
        <v>80</v>
      </c>
      <c r="AA19" s="7"/>
      <c r="AB19" s="7"/>
      <c r="AC19" s="7" t="s">
        <v>24</v>
      </c>
      <c r="AD19" s="7"/>
      <c r="AE19" s="7"/>
      <c r="AF19" s="7"/>
      <c r="AG19" s="9">
        <v>0</v>
      </c>
      <c r="AH19" s="7" t="s">
        <v>281</v>
      </c>
      <c r="AI19" s="7" t="s">
        <v>153</v>
      </c>
      <c r="AJ19" s="7" t="s">
        <v>27</v>
      </c>
    </row>
    <row r="20" spans="1:36" ht="11.25">
      <c r="A20" s="1">
        <f>DATE(2025,10,8)+TIME(15,35,33)</f>
        <v>45938.6496875</v>
      </c>
      <c r="B20" s="2" t="s">
        <v>282</v>
      </c>
      <c r="C20" s="4" t="s">
        <v>283</v>
      </c>
      <c r="D20" s="2" t="s">
        <v>284</v>
      </c>
      <c r="E20" s="2" t="s">
        <v>3</v>
      </c>
      <c r="F20" s="2" t="s">
        <v>4</v>
      </c>
      <c r="G20" s="2" t="s">
        <v>285</v>
      </c>
      <c r="H20" s="2" t="s">
        <v>286</v>
      </c>
      <c r="I20" s="2" t="s">
        <v>287</v>
      </c>
      <c r="J20" s="2"/>
      <c r="K20" s="2" t="s">
        <v>8</v>
      </c>
      <c r="L20" s="2" t="s">
        <v>288</v>
      </c>
      <c r="M20" s="2" t="s">
        <v>288</v>
      </c>
      <c r="N20" s="2" t="s">
        <v>289</v>
      </c>
      <c r="O20" s="2" t="s">
        <v>290</v>
      </c>
      <c r="P20" s="2" t="s">
        <v>291</v>
      </c>
      <c r="Q20" s="2" t="s">
        <v>292</v>
      </c>
      <c r="R20" s="2" t="s">
        <v>293</v>
      </c>
      <c r="S20" s="2" t="s">
        <v>294</v>
      </c>
      <c r="T20" s="2" t="s">
        <v>16</v>
      </c>
      <c r="U20" s="2"/>
      <c r="V20" s="2" t="s">
        <v>44</v>
      </c>
      <c r="W20" s="2" t="s">
        <v>18</v>
      </c>
      <c r="X20" s="2" t="s">
        <v>19</v>
      </c>
      <c r="Y20" s="2" t="s">
        <v>60</v>
      </c>
      <c r="Z20" s="2" t="s">
        <v>80</v>
      </c>
      <c r="AA20" s="2"/>
      <c r="AB20" s="2"/>
      <c r="AC20" s="2" t="s">
        <v>24</v>
      </c>
      <c r="AD20" s="2"/>
      <c r="AE20" s="2"/>
      <c r="AF20" s="2"/>
      <c r="AG20" s="5">
        <v>0</v>
      </c>
      <c r="AH20" s="2" t="s">
        <v>295</v>
      </c>
      <c r="AI20" s="2" t="s">
        <v>296</v>
      </c>
      <c r="AJ20" s="2" t="s">
        <v>211</v>
      </c>
    </row>
    <row r="21" spans="1:36" ht="11.25">
      <c r="A21" s="6">
        <f>DATE(2025,9,28)+TIME(10,35,51)</f>
        <v>45928.4415625</v>
      </c>
      <c r="B21" s="7" t="s">
        <v>297</v>
      </c>
      <c r="C21" s="8" t="s">
        <v>298</v>
      </c>
      <c r="D21" s="7" t="s">
        <v>299</v>
      </c>
      <c r="E21" s="7" t="s">
        <v>114</v>
      </c>
      <c r="F21" s="7" t="s">
        <v>4</v>
      </c>
      <c r="G21" s="7" t="s">
        <v>300</v>
      </c>
      <c r="H21" s="7" t="s">
        <v>301</v>
      </c>
      <c r="I21" s="7" t="s">
        <v>287</v>
      </c>
      <c r="J21" s="7"/>
      <c r="K21" s="7" t="s">
        <v>8</v>
      </c>
      <c r="L21" s="7" t="s">
        <v>302</v>
      </c>
      <c r="M21" s="7" t="s">
        <v>302</v>
      </c>
      <c r="N21" s="7" t="s">
        <v>303</v>
      </c>
      <c r="O21" s="7" t="s">
        <v>304</v>
      </c>
      <c r="P21" s="7" t="s">
        <v>305</v>
      </c>
      <c r="Q21" s="7" t="s">
        <v>306</v>
      </c>
      <c r="R21" s="7" t="s">
        <v>307</v>
      </c>
      <c r="S21" s="7" t="s">
        <v>308</v>
      </c>
      <c r="T21" s="7" t="s">
        <v>16</v>
      </c>
      <c r="U21" s="7" t="s">
        <v>309</v>
      </c>
      <c r="V21" s="7" t="s">
        <v>44</v>
      </c>
      <c r="W21" s="7" t="s">
        <v>160</v>
      </c>
      <c r="X21" s="7" t="s">
        <v>19</v>
      </c>
      <c r="Y21" s="7" t="s">
        <v>95</v>
      </c>
      <c r="Z21" s="7" t="s">
        <v>61</v>
      </c>
      <c r="AA21" s="7"/>
      <c r="AB21" s="7"/>
      <c r="AC21" s="7" t="s">
        <v>24</v>
      </c>
      <c r="AD21" s="7"/>
      <c r="AE21" s="7"/>
      <c r="AF21" s="7"/>
      <c r="AG21" s="9">
        <v>0</v>
      </c>
      <c r="AH21" s="7" t="s">
        <v>310</v>
      </c>
      <c r="AI21" s="7" t="s">
        <v>63</v>
      </c>
      <c r="AJ21" s="7" t="s">
        <v>27</v>
      </c>
    </row>
    <row r="22" spans="1:36" ht="11.25">
      <c r="A22" s="1">
        <f>DATE(2025,10,23)+TIME(21,6,17)</f>
        <v>45953.87936342593</v>
      </c>
      <c r="B22" s="2" t="s">
        <v>311</v>
      </c>
      <c r="C22" s="4" t="s">
        <v>312</v>
      </c>
      <c r="D22" s="2" t="s">
        <v>313</v>
      </c>
      <c r="E22" s="2" t="s">
        <v>31</v>
      </c>
      <c r="F22" s="2" t="s">
        <v>4</v>
      </c>
      <c r="G22" s="2" t="s">
        <v>314</v>
      </c>
      <c r="H22" s="2" t="s">
        <v>315</v>
      </c>
      <c r="I22" s="2" t="s">
        <v>316</v>
      </c>
      <c r="J22" s="2"/>
      <c r="K22" s="2" t="s">
        <v>35</v>
      </c>
      <c r="L22" s="2" t="s">
        <v>317</v>
      </c>
      <c r="M22" s="2" t="s">
        <v>317</v>
      </c>
      <c r="N22" s="2" t="s">
        <v>318</v>
      </c>
      <c r="O22" s="2" t="s">
        <v>319</v>
      </c>
      <c r="P22" s="2" t="s">
        <v>320</v>
      </c>
      <c r="Q22" s="2" t="s">
        <v>321</v>
      </c>
      <c r="R22" s="2" t="s">
        <v>322</v>
      </c>
      <c r="S22" s="2" t="s">
        <v>323</v>
      </c>
      <c r="T22" s="2"/>
      <c r="U22" s="2"/>
      <c r="V22" s="2" t="s">
        <v>44</v>
      </c>
      <c r="W22" s="2" t="s">
        <v>18</v>
      </c>
      <c r="X22" s="2" t="s">
        <v>46</v>
      </c>
      <c r="Y22" s="2" t="s">
        <v>20</v>
      </c>
      <c r="Z22" s="2" t="s">
        <v>21</v>
      </c>
      <c r="AA22" s="2" t="s">
        <v>22</v>
      </c>
      <c r="AB22" s="2" t="s">
        <v>23</v>
      </c>
      <c r="AC22" s="2" t="s">
        <v>24</v>
      </c>
      <c r="AD22" s="2"/>
      <c r="AE22" s="2"/>
      <c r="AF22" s="2"/>
      <c r="AG22" s="5">
        <v>0</v>
      </c>
      <c r="AH22" s="2"/>
      <c r="AI22" s="2"/>
      <c r="AJ22" s="2"/>
    </row>
    <row r="23" spans="1:36" ht="11.25">
      <c r="A23" s="6">
        <f>DATE(2025,10,14)+TIME(14,12,19)</f>
        <v>45944.591886574075</v>
      </c>
      <c r="B23" s="7" t="s">
        <v>324</v>
      </c>
      <c r="C23" s="8" t="s">
        <v>325</v>
      </c>
      <c r="D23" s="7" t="s">
        <v>326</v>
      </c>
      <c r="E23" s="7" t="s">
        <v>3</v>
      </c>
      <c r="F23" s="7" t="s">
        <v>4</v>
      </c>
      <c r="G23" s="7" t="s">
        <v>327</v>
      </c>
      <c r="H23" s="7" t="s">
        <v>328</v>
      </c>
      <c r="I23" s="7" t="s">
        <v>202</v>
      </c>
      <c r="J23" s="7"/>
      <c r="K23" s="7" t="s">
        <v>8</v>
      </c>
      <c r="L23" s="7" t="s">
        <v>329</v>
      </c>
      <c r="M23" s="7" t="s">
        <v>329</v>
      </c>
      <c r="N23" s="7" t="s">
        <v>204</v>
      </c>
      <c r="O23" s="7" t="s">
        <v>330</v>
      </c>
      <c r="P23" s="7" t="s">
        <v>331</v>
      </c>
      <c r="Q23" s="7" t="s">
        <v>332</v>
      </c>
      <c r="R23" s="7" t="s">
        <v>333</v>
      </c>
      <c r="S23" s="7" t="s">
        <v>334</v>
      </c>
      <c r="T23" s="7"/>
      <c r="U23" s="7" t="s">
        <v>335</v>
      </c>
      <c r="V23" s="7" t="s">
        <v>44</v>
      </c>
      <c r="W23" s="7" t="s">
        <v>18</v>
      </c>
      <c r="X23" s="7" t="s">
        <v>19</v>
      </c>
      <c r="Y23" s="7" t="s">
        <v>79</v>
      </c>
      <c r="Z23" s="7" t="s">
        <v>61</v>
      </c>
      <c r="AA23" s="7"/>
      <c r="AB23" s="7" t="s">
        <v>336</v>
      </c>
      <c r="AC23" s="7" t="s">
        <v>24</v>
      </c>
      <c r="AD23" s="7"/>
      <c r="AE23" s="7"/>
      <c r="AF23" s="7"/>
      <c r="AG23" s="9">
        <v>0</v>
      </c>
      <c r="AH23" s="7" t="s">
        <v>210</v>
      </c>
      <c r="AI23" s="7" t="s">
        <v>337</v>
      </c>
      <c r="AJ23" s="7" t="s">
        <v>338</v>
      </c>
    </row>
    <row r="24" spans="1:36" ht="11.25">
      <c r="A24" s="1">
        <f>DATE(2025,10,24)+TIME(11,20,53)</f>
        <v>45954.47283564815</v>
      </c>
      <c r="B24" s="2" t="s">
        <v>339</v>
      </c>
      <c r="C24" s="4" t="s">
        <v>340</v>
      </c>
      <c r="D24" s="2"/>
      <c r="E24" s="2" t="s">
        <v>3</v>
      </c>
      <c r="F24" s="2" t="s">
        <v>4</v>
      </c>
      <c r="G24" s="2" t="s">
        <v>341</v>
      </c>
      <c r="H24" s="2" t="s">
        <v>342</v>
      </c>
      <c r="I24" s="2" t="s">
        <v>187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 t="s">
        <v>24</v>
      </c>
      <c r="AD24" s="2"/>
      <c r="AE24" s="2"/>
      <c r="AF24" s="2"/>
      <c r="AG24" s="5">
        <v>0</v>
      </c>
      <c r="AH24" s="2"/>
      <c r="AI24" s="2"/>
      <c r="AJ24" s="2"/>
    </row>
    <row r="25" spans="1:36" ht="11.25">
      <c r="A25" s="6">
        <f>DATE(2025,10,15)+TIME(11,11,55)</f>
        <v>45945.4666087963</v>
      </c>
      <c r="B25" s="7" t="s">
        <v>343</v>
      </c>
      <c r="C25" s="8" t="s">
        <v>344</v>
      </c>
      <c r="D25" s="7" t="s">
        <v>345</v>
      </c>
      <c r="E25" s="7" t="s">
        <v>3</v>
      </c>
      <c r="F25" s="7" t="s">
        <v>4</v>
      </c>
      <c r="G25" s="7" t="s">
        <v>346</v>
      </c>
      <c r="H25" s="7" t="s">
        <v>347</v>
      </c>
      <c r="I25" s="7" t="s">
        <v>202</v>
      </c>
      <c r="J25" s="7"/>
      <c r="K25" s="7" t="s">
        <v>8</v>
      </c>
      <c r="L25" s="7" t="s">
        <v>348</v>
      </c>
      <c r="M25" s="7" t="s">
        <v>348</v>
      </c>
      <c r="N25" s="7" t="s">
        <v>204</v>
      </c>
      <c r="O25" s="7"/>
      <c r="P25" s="7" t="s">
        <v>349</v>
      </c>
      <c r="Q25" s="7" t="s">
        <v>350</v>
      </c>
      <c r="R25" s="7" t="s">
        <v>351</v>
      </c>
      <c r="S25" s="7" t="s">
        <v>352</v>
      </c>
      <c r="T25" s="7"/>
      <c r="U25" s="7"/>
      <c r="V25" s="7" t="s">
        <v>44</v>
      </c>
      <c r="W25" s="7" t="s">
        <v>18</v>
      </c>
      <c r="X25" s="7" t="s">
        <v>19</v>
      </c>
      <c r="Y25" s="7" t="s">
        <v>79</v>
      </c>
      <c r="Z25" s="7" t="s">
        <v>80</v>
      </c>
      <c r="AA25" s="7"/>
      <c r="AB25" s="7"/>
      <c r="AC25" s="7" t="s">
        <v>24</v>
      </c>
      <c r="AD25" s="7"/>
      <c r="AE25" s="7"/>
      <c r="AF25" s="7"/>
      <c r="AG25" s="9">
        <v>0</v>
      </c>
      <c r="AH25" s="7" t="s">
        <v>210</v>
      </c>
      <c r="AI25" s="7" t="s">
        <v>83</v>
      </c>
      <c r="AJ25" s="7" t="s">
        <v>338</v>
      </c>
    </row>
    <row r="26" spans="1:36" ht="11.25">
      <c r="A26" s="1">
        <f>DATE(2025,9,30)+TIME(18,50,15)</f>
        <v>45930.784895833334</v>
      </c>
      <c r="B26" s="2" t="s">
        <v>353</v>
      </c>
      <c r="C26" s="4" t="s">
        <v>354</v>
      </c>
      <c r="D26" s="2" t="s">
        <v>355</v>
      </c>
      <c r="E26" s="2" t="s">
        <v>52</v>
      </c>
      <c r="F26" s="2" t="s">
        <v>4</v>
      </c>
      <c r="G26" s="2" t="s">
        <v>356</v>
      </c>
      <c r="H26" s="2" t="s">
        <v>357</v>
      </c>
      <c r="I26" s="2" t="s">
        <v>34</v>
      </c>
      <c r="J26" s="2"/>
      <c r="K26" s="2" t="s">
        <v>35</v>
      </c>
      <c r="L26" s="2" t="s">
        <v>358</v>
      </c>
      <c r="M26" s="2" t="s">
        <v>358</v>
      </c>
      <c r="N26" s="2" t="s">
        <v>38</v>
      </c>
      <c r="O26" s="2" t="s">
        <v>39</v>
      </c>
      <c r="P26" s="2" t="s">
        <v>359</v>
      </c>
      <c r="Q26" s="2" t="s">
        <v>39</v>
      </c>
      <c r="R26" s="2" t="s">
        <v>360</v>
      </c>
      <c r="S26" s="2" t="s">
        <v>361</v>
      </c>
      <c r="T26" s="2"/>
      <c r="U26" s="2"/>
      <c r="V26" s="2" t="s">
        <v>44</v>
      </c>
      <c r="W26" s="2" t="s">
        <v>18</v>
      </c>
      <c r="X26" s="2" t="s">
        <v>46</v>
      </c>
      <c r="Y26" s="2" t="s">
        <v>95</v>
      </c>
      <c r="Z26" s="2" t="s">
        <v>61</v>
      </c>
      <c r="AA26" s="2"/>
      <c r="AB26" s="2"/>
      <c r="AC26" s="2" t="s">
        <v>24</v>
      </c>
      <c r="AD26" s="2"/>
      <c r="AE26" s="2"/>
      <c r="AF26" s="2"/>
      <c r="AG26" s="5">
        <v>0</v>
      </c>
      <c r="AH26" s="2" t="s">
        <v>96</v>
      </c>
      <c r="AI26" s="2" t="s">
        <v>63</v>
      </c>
      <c r="AJ26" s="2" t="s">
        <v>64</v>
      </c>
    </row>
    <row r="27" spans="1:36" ht="11.25">
      <c r="A27" s="6">
        <f>DATE(2025,9,27)+TIME(10,27,38)</f>
        <v>45927.43585648148</v>
      </c>
      <c r="B27" s="7" t="s">
        <v>362</v>
      </c>
      <c r="C27" s="8" t="s">
        <v>363</v>
      </c>
      <c r="D27" s="7" t="s">
        <v>364</v>
      </c>
      <c r="E27" s="7" t="s">
        <v>114</v>
      </c>
      <c r="F27" s="7" t="s">
        <v>4</v>
      </c>
      <c r="G27" s="7" t="s">
        <v>365</v>
      </c>
      <c r="H27" s="7" t="s">
        <v>366</v>
      </c>
      <c r="I27" s="7" t="s">
        <v>287</v>
      </c>
      <c r="J27" s="7"/>
      <c r="K27" s="7" t="s">
        <v>8</v>
      </c>
      <c r="L27" s="7" t="s">
        <v>367</v>
      </c>
      <c r="M27" s="7" t="s">
        <v>367</v>
      </c>
      <c r="N27" s="7" t="s">
        <v>303</v>
      </c>
      <c r="O27" s="7" t="s">
        <v>304</v>
      </c>
      <c r="P27" s="7" t="s">
        <v>368</v>
      </c>
      <c r="Q27" s="7" t="s">
        <v>369</v>
      </c>
      <c r="R27" s="7" t="s">
        <v>370</v>
      </c>
      <c r="S27" s="7" t="s">
        <v>371</v>
      </c>
      <c r="T27" s="7" t="s">
        <v>16</v>
      </c>
      <c r="U27" s="7"/>
      <c r="V27" s="7" t="s">
        <v>44</v>
      </c>
      <c r="W27" s="7" t="s">
        <v>160</v>
      </c>
      <c r="X27" s="7" t="s">
        <v>19</v>
      </c>
      <c r="Y27" s="7" t="s">
        <v>95</v>
      </c>
      <c r="Z27" s="7" t="s">
        <v>61</v>
      </c>
      <c r="AA27" s="7"/>
      <c r="AB27" s="7"/>
      <c r="AC27" s="7" t="s">
        <v>24</v>
      </c>
      <c r="AD27" s="7" t="s">
        <v>372</v>
      </c>
      <c r="AE27" s="7"/>
      <c r="AF27" s="7"/>
      <c r="AG27" s="9">
        <v>0</v>
      </c>
      <c r="AH27" s="7" t="s">
        <v>310</v>
      </c>
      <c r="AI27" s="7" t="s">
        <v>63</v>
      </c>
      <c r="AJ27" s="7" t="s">
        <v>27</v>
      </c>
    </row>
    <row r="28" spans="1:36" ht="11.25">
      <c r="A28" s="1">
        <f>DATE(2025,9,17)+TIME(14,52,46)</f>
        <v>45917.61997685185</v>
      </c>
      <c r="B28" s="2" t="s">
        <v>373</v>
      </c>
      <c r="C28" s="4" t="s">
        <v>374</v>
      </c>
      <c r="D28" s="2" t="s">
        <v>375</v>
      </c>
      <c r="E28" s="2" t="s">
        <v>31</v>
      </c>
      <c r="F28" s="2" t="s">
        <v>4</v>
      </c>
      <c r="G28" s="2" t="s">
        <v>376</v>
      </c>
      <c r="H28" s="2" t="s">
        <v>377</v>
      </c>
      <c r="I28" s="2" t="s">
        <v>378</v>
      </c>
      <c r="J28" s="2" t="s">
        <v>379</v>
      </c>
      <c r="K28" s="2" t="s">
        <v>8</v>
      </c>
      <c r="L28" s="2" t="s">
        <v>380</v>
      </c>
      <c r="M28" s="2" t="s">
        <v>380</v>
      </c>
      <c r="N28" s="2" t="s">
        <v>381</v>
      </c>
      <c r="O28" s="2" t="s">
        <v>382</v>
      </c>
      <c r="P28" s="2" t="s">
        <v>383</v>
      </c>
      <c r="Q28" s="2" t="s">
        <v>384</v>
      </c>
      <c r="R28" s="2" t="s">
        <v>385</v>
      </c>
      <c r="S28" s="2" t="s">
        <v>386</v>
      </c>
      <c r="T28" s="2" t="s">
        <v>16</v>
      </c>
      <c r="U28" s="2"/>
      <c r="V28" s="2" t="s">
        <v>44</v>
      </c>
      <c r="W28" s="2" t="s">
        <v>387</v>
      </c>
      <c r="X28" s="2" t="s">
        <v>19</v>
      </c>
      <c r="Y28" s="2" t="s">
        <v>79</v>
      </c>
      <c r="Z28" s="2" t="s">
        <v>80</v>
      </c>
      <c r="AA28" s="2"/>
      <c r="AB28" s="2"/>
      <c r="AC28" s="2" t="s">
        <v>24</v>
      </c>
      <c r="AD28" s="2"/>
      <c r="AE28" s="2"/>
      <c r="AF28" s="2"/>
      <c r="AG28" s="5">
        <v>0</v>
      </c>
      <c r="AH28" s="2" t="s">
        <v>388</v>
      </c>
      <c r="AI28" s="2" t="s">
        <v>389</v>
      </c>
      <c r="AJ28" s="2" t="s">
        <v>338</v>
      </c>
    </row>
    <row r="29" spans="1:36" ht="11.25">
      <c r="A29" s="6">
        <f>DATE(2025,9,16)+TIME(17,15,8)</f>
        <v>45916.71884259259</v>
      </c>
      <c r="B29" s="7" t="s">
        <v>390</v>
      </c>
      <c r="C29" s="8" t="s">
        <v>391</v>
      </c>
      <c r="D29" s="7" t="s">
        <v>392</v>
      </c>
      <c r="E29" s="7" t="s">
        <v>31</v>
      </c>
      <c r="F29" s="7" t="s">
        <v>4</v>
      </c>
      <c r="G29" s="7" t="s">
        <v>393</v>
      </c>
      <c r="H29" s="7" t="s">
        <v>394</v>
      </c>
      <c r="I29" s="7" t="s">
        <v>128</v>
      </c>
      <c r="J29" s="7"/>
      <c r="K29" s="7" t="s">
        <v>8</v>
      </c>
      <c r="L29" s="7" t="s">
        <v>395</v>
      </c>
      <c r="M29" s="7" t="s">
        <v>395</v>
      </c>
      <c r="N29" s="7" t="s">
        <v>396</v>
      </c>
      <c r="O29" s="7" t="s">
        <v>397</v>
      </c>
      <c r="P29" s="7" t="s">
        <v>398</v>
      </c>
      <c r="Q29" s="7" t="s">
        <v>399</v>
      </c>
      <c r="R29" s="7" t="s">
        <v>400</v>
      </c>
      <c r="S29" s="7" t="s">
        <v>401</v>
      </c>
      <c r="T29" s="7" t="s">
        <v>16</v>
      </c>
      <c r="U29" s="7" t="s">
        <v>402</v>
      </c>
      <c r="V29" s="7" t="s">
        <v>17</v>
      </c>
      <c r="W29" s="7" t="s">
        <v>18</v>
      </c>
      <c r="X29" s="7" t="s">
        <v>19</v>
      </c>
      <c r="Y29" s="7" t="s">
        <v>79</v>
      </c>
      <c r="Z29" s="7" t="s">
        <v>80</v>
      </c>
      <c r="AA29" s="7"/>
      <c r="AB29" s="7"/>
      <c r="AC29" s="7" t="s">
        <v>24</v>
      </c>
      <c r="AD29" s="7" t="s">
        <v>403</v>
      </c>
      <c r="AE29" s="7"/>
      <c r="AF29" s="7"/>
      <c r="AG29" s="9">
        <v>0</v>
      </c>
      <c r="AH29" s="7" t="s">
        <v>404</v>
      </c>
      <c r="AI29" s="7" t="s">
        <v>405</v>
      </c>
      <c r="AJ29" s="7" t="s">
        <v>211</v>
      </c>
    </row>
    <row r="30" spans="1:36" ht="11.25">
      <c r="A30" s="1">
        <f>DATE(2025,10,9)+TIME(16,52,14)</f>
        <v>45939.702939814815</v>
      </c>
      <c r="B30" s="2" t="s">
        <v>406</v>
      </c>
      <c r="C30" s="4" t="s">
        <v>407</v>
      </c>
      <c r="D30" s="2" t="s">
        <v>408</v>
      </c>
      <c r="E30" s="2" t="s">
        <v>114</v>
      </c>
      <c r="F30" s="2" t="s">
        <v>4</v>
      </c>
      <c r="G30" s="2" t="s">
        <v>409</v>
      </c>
      <c r="H30" s="2" t="s">
        <v>410</v>
      </c>
      <c r="I30" s="2" t="s">
        <v>411</v>
      </c>
      <c r="J30" s="2"/>
      <c r="K30" s="2" t="s">
        <v>160</v>
      </c>
      <c r="L30" s="2" t="s">
        <v>412</v>
      </c>
      <c r="M30" s="2" t="s">
        <v>412</v>
      </c>
      <c r="N30" s="2" t="s">
        <v>303</v>
      </c>
      <c r="O30" s="2" t="s">
        <v>304</v>
      </c>
      <c r="P30" s="2" t="s">
        <v>413</v>
      </c>
      <c r="Q30" s="2" t="s">
        <v>414</v>
      </c>
      <c r="R30" s="2" t="s">
        <v>415</v>
      </c>
      <c r="S30" s="2" t="s">
        <v>416</v>
      </c>
      <c r="T30" s="2" t="s">
        <v>16</v>
      </c>
      <c r="U30" s="2"/>
      <c r="V30" s="2" t="s">
        <v>17</v>
      </c>
      <c r="W30" s="2" t="s">
        <v>160</v>
      </c>
      <c r="X30" s="2" t="s">
        <v>19</v>
      </c>
      <c r="Y30" s="2" t="s">
        <v>79</v>
      </c>
      <c r="Z30" s="2" t="s">
        <v>80</v>
      </c>
      <c r="AA30" s="2"/>
      <c r="AB30" s="2"/>
      <c r="AC30" s="2" t="s">
        <v>24</v>
      </c>
      <c r="AD30" s="2"/>
      <c r="AE30" s="2"/>
      <c r="AF30" s="2"/>
      <c r="AG30" s="5">
        <v>0</v>
      </c>
      <c r="AH30" s="2" t="s">
        <v>411</v>
      </c>
      <c r="AI30" s="2" t="s">
        <v>417</v>
      </c>
      <c r="AJ30" s="2" t="s">
        <v>418</v>
      </c>
    </row>
    <row r="31" spans="1:36" ht="11.25">
      <c r="A31" s="6">
        <f>DATE(2025,9,22)+TIME(16,11,25)</f>
        <v>45922.67459490741</v>
      </c>
      <c r="B31" s="7" t="s">
        <v>419</v>
      </c>
      <c r="C31" s="8" t="s">
        <v>420</v>
      </c>
      <c r="D31" s="7" t="s">
        <v>421</v>
      </c>
      <c r="E31" s="7" t="s">
        <v>52</v>
      </c>
      <c r="F31" s="7" t="s">
        <v>4</v>
      </c>
      <c r="G31" s="7" t="s">
        <v>422</v>
      </c>
      <c r="H31" s="7" t="s">
        <v>423</v>
      </c>
      <c r="I31" s="7" t="s">
        <v>34</v>
      </c>
      <c r="J31" s="7"/>
      <c r="K31" s="7" t="s">
        <v>8</v>
      </c>
      <c r="L31" s="7" t="s">
        <v>424</v>
      </c>
      <c r="M31" s="7" t="s">
        <v>425</v>
      </c>
      <c r="N31" s="7" t="s">
        <v>38</v>
      </c>
      <c r="O31" s="7" t="s">
        <v>39</v>
      </c>
      <c r="P31" s="7" t="s">
        <v>56</v>
      </c>
      <c r="Q31" s="7" t="s">
        <v>426</v>
      </c>
      <c r="R31" s="7" t="s">
        <v>427</v>
      </c>
      <c r="S31" s="7" t="s">
        <v>428</v>
      </c>
      <c r="T31" s="7" t="s">
        <v>16</v>
      </c>
      <c r="U31" s="7"/>
      <c r="V31" s="7" t="s">
        <v>44</v>
      </c>
      <c r="W31" s="7" t="s">
        <v>18</v>
      </c>
      <c r="X31" s="7" t="s">
        <v>19</v>
      </c>
      <c r="Y31" s="7" t="s">
        <v>95</v>
      </c>
      <c r="Z31" s="7" t="s">
        <v>61</v>
      </c>
      <c r="AA31" s="7"/>
      <c r="AB31" s="7"/>
      <c r="AC31" s="7" t="s">
        <v>24</v>
      </c>
      <c r="AD31" s="7"/>
      <c r="AE31" s="7"/>
      <c r="AF31" s="7"/>
      <c r="AG31" s="9">
        <v>0</v>
      </c>
      <c r="AH31" s="7" t="s">
        <v>62</v>
      </c>
      <c r="AI31" s="7" t="s">
        <v>63</v>
      </c>
      <c r="AJ31" s="7" t="s">
        <v>211</v>
      </c>
    </row>
    <row r="32" spans="1:36" ht="11.25">
      <c r="A32" s="1">
        <f>DATE(2025,9,25)+TIME(20,25,30)</f>
        <v>45925.85104166667</v>
      </c>
      <c r="B32" s="2" t="s">
        <v>429</v>
      </c>
      <c r="C32" s="4" t="s">
        <v>430</v>
      </c>
      <c r="D32" s="2" t="s">
        <v>431</v>
      </c>
      <c r="E32" s="2" t="s">
        <v>114</v>
      </c>
      <c r="F32" s="2" t="s">
        <v>4</v>
      </c>
      <c r="G32" s="2" t="s">
        <v>432</v>
      </c>
      <c r="H32" s="2" t="s">
        <v>433</v>
      </c>
      <c r="I32" s="2" t="s">
        <v>287</v>
      </c>
      <c r="J32" s="2"/>
      <c r="K32" s="2" t="s">
        <v>8</v>
      </c>
      <c r="L32" s="2" t="s">
        <v>434</v>
      </c>
      <c r="M32" s="2" t="s">
        <v>434</v>
      </c>
      <c r="N32" s="2" t="s">
        <v>289</v>
      </c>
      <c r="O32" s="2" t="s">
        <v>290</v>
      </c>
      <c r="P32" s="2" t="s">
        <v>435</v>
      </c>
      <c r="Q32" s="2" t="s">
        <v>436</v>
      </c>
      <c r="R32" s="2" t="s">
        <v>437</v>
      </c>
      <c r="S32" s="2" t="s">
        <v>438</v>
      </c>
      <c r="T32" s="2" t="s">
        <v>16</v>
      </c>
      <c r="U32" s="2"/>
      <c r="V32" s="2" t="s">
        <v>44</v>
      </c>
      <c r="W32" s="2" t="s">
        <v>18</v>
      </c>
      <c r="X32" s="2" t="s">
        <v>19</v>
      </c>
      <c r="Y32" s="2" t="s">
        <v>95</v>
      </c>
      <c r="Z32" s="2" t="s">
        <v>61</v>
      </c>
      <c r="AA32" s="2"/>
      <c r="AB32" s="2"/>
      <c r="AC32" s="2" t="s">
        <v>24</v>
      </c>
      <c r="AD32" s="2" t="s">
        <v>439</v>
      </c>
      <c r="AE32" s="2"/>
      <c r="AF32" s="2"/>
      <c r="AG32" s="5">
        <v>0</v>
      </c>
      <c r="AH32" s="2" t="s">
        <v>310</v>
      </c>
      <c r="AI32" s="2" t="s">
        <v>63</v>
      </c>
      <c r="AJ32" s="2" t="s">
        <v>97</v>
      </c>
    </row>
    <row r="33" spans="1:36" ht="11.25">
      <c r="A33" s="6">
        <f>DATE(2025,9,16)+TIME(17,55,22)</f>
        <v>45916.746782407405</v>
      </c>
      <c r="B33" s="7" t="s">
        <v>440</v>
      </c>
      <c r="C33" s="8" t="s">
        <v>441</v>
      </c>
      <c r="D33" s="7" t="s">
        <v>442</v>
      </c>
      <c r="E33" s="7" t="s">
        <v>31</v>
      </c>
      <c r="F33" s="7" t="s">
        <v>4</v>
      </c>
      <c r="G33" s="7" t="s">
        <v>443</v>
      </c>
      <c r="H33" s="7" t="s">
        <v>444</v>
      </c>
      <c r="I33" s="7" t="s">
        <v>445</v>
      </c>
      <c r="J33" s="7"/>
      <c r="K33" s="7" t="s">
        <v>8</v>
      </c>
      <c r="L33" s="7" t="s">
        <v>446</v>
      </c>
      <c r="M33" s="7" t="s">
        <v>446</v>
      </c>
      <c r="N33" s="7" t="s">
        <v>447</v>
      </c>
      <c r="O33" s="7" t="s">
        <v>448</v>
      </c>
      <c r="P33" s="7" t="s">
        <v>449</v>
      </c>
      <c r="Q33" s="7" t="s">
        <v>450</v>
      </c>
      <c r="R33" s="7" t="s">
        <v>451</v>
      </c>
      <c r="S33" s="7" t="s">
        <v>452</v>
      </c>
      <c r="T33" s="7" t="s">
        <v>16</v>
      </c>
      <c r="U33" s="7"/>
      <c r="V33" s="7" t="s">
        <v>44</v>
      </c>
      <c r="W33" s="7" t="s">
        <v>18</v>
      </c>
      <c r="X33" s="7" t="s">
        <v>19</v>
      </c>
      <c r="Y33" s="7" t="s">
        <v>60</v>
      </c>
      <c r="Z33" s="7" t="s">
        <v>61</v>
      </c>
      <c r="AA33" s="7" t="s">
        <v>22</v>
      </c>
      <c r="AB33" s="7"/>
      <c r="AC33" s="7" t="s">
        <v>24</v>
      </c>
      <c r="AD33" s="7"/>
      <c r="AE33" s="7"/>
      <c r="AF33" s="7"/>
      <c r="AG33" s="9">
        <v>0</v>
      </c>
      <c r="AH33" s="7" t="s">
        <v>453</v>
      </c>
      <c r="AI33" s="7" t="s">
        <v>63</v>
      </c>
      <c r="AJ33" s="7" t="s">
        <v>211</v>
      </c>
    </row>
    <row r="34" spans="1:36" ht="11.25">
      <c r="A34" s="1">
        <f>DATE(2025,10,14)+TIME(17,21,2)</f>
        <v>45944.72293981481</v>
      </c>
      <c r="B34" s="2" t="s">
        <v>454</v>
      </c>
      <c r="C34" s="4" t="s">
        <v>455</v>
      </c>
      <c r="D34" s="2" t="s">
        <v>456</v>
      </c>
      <c r="E34" s="2" t="s">
        <v>31</v>
      </c>
      <c r="F34" s="2" t="s">
        <v>4</v>
      </c>
      <c r="G34" s="2" t="s">
        <v>457</v>
      </c>
      <c r="H34" s="2" t="s">
        <v>142</v>
      </c>
      <c r="I34" s="2" t="s">
        <v>458</v>
      </c>
      <c r="J34" s="2"/>
      <c r="K34" s="2" t="s">
        <v>8</v>
      </c>
      <c r="L34" s="2" t="s">
        <v>459</v>
      </c>
      <c r="M34" s="2" t="s">
        <v>459</v>
      </c>
      <c r="N34" s="2" t="s">
        <v>460</v>
      </c>
      <c r="O34" s="2" t="s">
        <v>461</v>
      </c>
      <c r="P34" s="2" t="s">
        <v>462</v>
      </c>
      <c r="Q34" s="2" t="s">
        <v>463</v>
      </c>
      <c r="R34" s="2" t="s">
        <v>464</v>
      </c>
      <c r="S34" s="2" t="s">
        <v>465</v>
      </c>
      <c r="T34" s="2" t="s">
        <v>466</v>
      </c>
      <c r="U34" s="2"/>
      <c r="V34" s="2" t="s">
        <v>44</v>
      </c>
      <c r="W34" s="2" t="s">
        <v>18</v>
      </c>
      <c r="X34" s="2" t="s">
        <v>19</v>
      </c>
      <c r="Y34" s="2" t="s">
        <v>79</v>
      </c>
      <c r="Z34" s="2" t="s">
        <v>80</v>
      </c>
      <c r="AA34" s="2"/>
      <c r="AB34" s="2"/>
      <c r="AC34" s="2" t="s">
        <v>24</v>
      </c>
      <c r="AD34" s="2"/>
      <c r="AE34" s="2"/>
      <c r="AF34" s="2"/>
      <c r="AG34" s="5">
        <v>0</v>
      </c>
      <c r="AH34" s="2" t="s">
        <v>467</v>
      </c>
      <c r="AI34" s="2" t="s">
        <v>468</v>
      </c>
      <c r="AJ34" s="2" t="s">
        <v>469</v>
      </c>
    </row>
    <row r="35" spans="1:36" ht="11.25">
      <c r="A35" s="6">
        <f>DATE(2025,9,22)+TIME(17,9,30)</f>
        <v>45922.71493055556</v>
      </c>
      <c r="B35" s="7" t="s">
        <v>470</v>
      </c>
      <c r="C35" s="8" t="s">
        <v>471</v>
      </c>
      <c r="D35" s="7" t="s">
        <v>472</v>
      </c>
      <c r="E35" s="7" t="s">
        <v>52</v>
      </c>
      <c r="F35" s="7" t="s">
        <v>4</v>
      </c>
      <c r="G35" s="7" t="s">
        <v>473</v>
      </c>
      <c r="H35" s="7" t="s">
        <v>474</v>
      </c>
      <c r="I35" s="7" t="s">
        <v>34</v>
      </c>
      <c r="J35" s="7"/>
      <c r="K35" s="7" t="s">
        <v>8</v>
      </c>
      <c r="L35" s="7" t="s">
        <v>475</v>
      </c>
      <c r="M35" s="7" t="s">
        <v>475</v>
      </c>
      <c r="N35" s="7" t="s">
        <v>38</v>
      </c>
      <c r="O35" s="7" t="s">
        <v>39</v>
      </c>
      <c r="P35" s="7" t="s">
        <v>476</v>
      </c>
      <c r="Q35" s="7" t="s">
        <v>477</v>
      </c>
      <c r="R35" s="7" t="s">
        <v>478</v>
      </c>
      <c r="S35" s="7" t="s">
        <v>479</v>
      </c>
      <c r="T35" s="7" t="s">
        <v>16</v>
      </c>
      <c r="U35" s="7"/>
      <c r="V35" s="7" t="s">
        <v>44</v>
      </c>
      <c r="W35" s="7" t="s">
        <v>18</v>
      </c>
      <c r="X35" s="7" t="s">
        <v>19</v>
      </c>
      <c r="Y35" s="7" t="s">
        <v>95</v>
      </c>
      <c r="Z35" s="7" t="s">
        <v>61</v>
      </c>
      <c r="AA35" s="7"/>
      <c r="AB35" s="7"/>
      <c r="AC35" s="7" t="s">
        <v>24</v>
      </c>
      <c r="AD35" s="7"/>
      <c r="AE35" s="7"/>
      <c r="AF35" s="7"/>
      <c r="AG35" s="9">
        <v>0</v>
      </c>
      <c r="AH35" s="7" t="s">
        <v>96</v>
      </c>
      <c r="AI35" s="7" t="s">
        <v>63</v>
      </c>
      <c r="AJ35" s="7" t="s">
        <v>211</v>
      </c>
    </row>
    <row r="36" spans="1:36" ht="11.25">
      <c r="A36" s="1">
        <f>DATE(2025,10,9)+TIME(11,31,54)</f>
        <v>45939.48048611111</v>
      </c>
      <c r="B36" s="2" t="s">
        <v>480</v>
      </c>
      <c r="C36" s="4" t="s">
        <v>481</v>
      </c>
      <c r="D36" s="2" t="s">
        <v>482</v>
      </c>
      <c r="E36" s="2" t="s">
        <v>114</v>
      </c>
      <c r="F36" s="2" t="s">
        <v>4</v>
      </c>
      <c r="G36" s="2" t="s">
        <v>483</v>
      </c>
      <c r="H36" s="2" t="s">
        <v>484</v>
      </c>
      <c r="I36" s="2" t="s">
        <v>7</v>
      </c>
      <c r="J36" s="2"/>
      <c r="K36" s="2" t="s">
        <v>8</v>
      </c>
      <c r="L36" s="2" t="s">
        <v>485</v>
      </c>
      <c r="M36" s="2" t="s">
        <v>485</v>
      </c>
      <c r="N36" s="2" t="s">
        <v>10</v>
      </c>
      <c r="O36" s="2" t="s">
        <v>11</v>
      </c>
      <c r="P36" s="2" t="s">
        <v>118</v>
      </c>
      <c r="Q36" s="2" t="s">
        <v>486</v>
      </c>
      <c r="R36" s="2" t="s">
        <v>487</v>
      </c>
      <c r="S36" s="2" t="s">
        <v>488</v>
      </c>
      <c r="T36" s="2" t="s">
        <v>16</v>
      </c>
      <c r="U36" s="2" t="s">
        <v>489</v>
      </c>
      <c r="V36" s="2" t="s">
        <v>44</v>
      </c>
      <c r="W36" s="2" t="s">
        <v>18</v>
      </c>
      <c r="X36" s="2" t="s">
        <v>19</v>
      </c>
      <c r="Y36" s="2" t="s">
        <v>20</v>
      </c>
      <c r="Z36" s="2" t="s">
        <v>61</v>
      </c>
      <c r="AA36" s="2"/>
      <c r="AB36" s="2"/>
      <c r="AC36" s="2" t="s">
        <v>24</v>
      </c>
      <c r="AD36" s="2"/>
      <c r="AE36" s="2"/>
      <c r="AF36" s="2"/>
      <c r="AG36" s="5">
        <v>0</v>
      </c>
      <c r="AH36" s="2" t="s">
        <v>490</v>
      </c>
      <c r="AI36" s="2" t="s">
        <v>63</v>
      </c>
      <c r="AJ36" s="2" t="s">
        <v>27</v>
      </c>
    </row>
    <row r="37" spans="1:36" ht="11.25">
      <c r="A37" s="6">
        <f>DATE(2025,9,24)+TIME(14,33,14)</f>
        <v>45924.606412037036</v>
      </c>
      <c r="B37" s="7" t="s">
        <v>491</v>
      </c>
      <c r="C37" s="8" t="s">
        <v>492</v>
      </c>
      <c r="D37" s="7" t="s">
        <v>493</v>
      </c>
      <c r="E37" s="7" t="s">
        <v>114</v>
      </c>
      <c r="F37" s="7" t="s">
        <v>4</v>
      </c>
      <c r="G37" s="7" t="s">
        <v>494</v>
      </c>
      <c r="H37" s="7" t="s">
        <v>495</v>
      </c>
      <c r="I37" s="7" t="s">
        <v>411</v>
      </c>
      <c r="J37" s="7"/>
      <c r="K37" s="7" t="s">
        <v>8</v>
      </c>
      <c r="L37" s="7" t="s">
        <v>496</v>
      </c>
      <c r="M37" s="7" t="s">
        <v>496</v>
      </c>
      <c r="N37" s="7" t="s">
        <v>303</v>
      </c>
      <c r="O37" s="7" t="s">
        <v>304</v>
      </c>
      <c r="P37" s="7" t="s">
        <v>497</v>
      </c>
      <c r="Q37" s="7" t="s">
        <v>498</v>
      </c>
      <c r="R37" s="7" t="s">
        <v>499</v>
      </c>
      <c r="S37" s="7" t="s">
        <v>500</v>
      </c>
      <c r="T37" s="7" t="s">
        <v>16</v>
      </c>
      <c r="U37" s="7"/>
      <c r="V37" s="7" t="s">
        <v>44</v>
      </c>
      <c r="W37" s="7" t="s">
        <v>18</v>
      </c>
      <c r="X37" s="7" t="s">
        <v>19</v>
      </c>
      <c r="Y37" s="7" t="s">
        <v>79</v>
      </c>
      <c r="Z37" s="7" t="s">
        <v>80</v>
      </c>
      <c r="AA37" s="7"/>
      <c r="AB37" s="7"/>
      <c r="AC37" s="7" t="s">
        <v>24</v>
      </c>
      <c r="AD37" s="7"/>
      <c r="AE37" s="7"/>
      <c r="AF37" s="7"/>
      <c r="AG37" s="9">
        <v>25</v>
      </c>
      <c r="AH37" s="7" t="s">
        <v>501</v>
      </c>
      <c r="AI37" s="7" t="s">
        <v>153</v>
      </c>
      <c r="AJ37" s="7" t="s">
        <v>27</v>
      </c>
    </row>
    <row r="38" spans="1:36" ht="11.25">
      <c r="A38" s="1">
        <f>DATE(2025,10,5)+TIME(6,41,4)</f>
        <v>45935.27851851852</v>
      </c>
      <c r="B38" s="2" t="s">
        <v>502</v>
      </c>
      <c r="C38" s="4" t="s">
        <v>503</v>
      </c>
      <c r="D38" s="2" t="s">
        <v>504</v>
      </c>
      <c r="E38" s="2" t="s">
        <v>3</v>
      </c>
      <c r="F38" s="2" t="s">
        <v>4</v>
      </c>
      <c r="G38" s="2" t="s">
        <v>505</v>
      </c>
      <c r="H38" s="2" t="s">
        <v>506</v>
      </c>
      <c r="I38" s="2" t="s">
        <v>187</v>
      </c>
      <c r="J38" s="2"/>
      <c r="K38" s="2" t="s">
        <v>8</v>
      </c>
      <c r="L38" s="2" t="s">
        <v>507</v>
      </c>
      <c r="M38" s="2" t="s">
        <v>507</v>
      </c>
      <c r="N38" s="2" t="s">
        <v>189</v>
      </c>
      <c r="O38" s="2" t="s">
        <v>508</v>
      </c>
      <c r="P38" s="2" t="s">
        <v>509</v>
      </c>
      <c r="Q38" s="2" t="s">
        <v>510</v>
      </c>
      <c r="R38" s="2" t="s">
        <v>511</v>
      </c>
      <c r="S38" s="2" t="s">
        <v>512</v>
      </c>
      <c r="T38" s="2" t="s">
        <v>16</v>
      </c>
      <c r="U38" s="2" t="s">
        <v>513</v>
      </c>
      <c r="V38" s="2" t="s">
        <v>44</v>
      </c>
      <c r="W38" s="2" t="s">
        <v>18</v>
      </c>
      <c r="X38" s="2" t="s">
        <v>19</v>
      </c>
      <c r="Y38" s="2" t="s">
        <v>79</v>
      </c>
      <c r="Z38" s="2" t="s">
        <v>80</v>
      </c>
      <c r="AA38" s="2"/>
      <c r="AB38" s="2"/>
      <c r="AC38" s="2" t="s">
        <v>24</v>
      </c>
      <c r="AD38" s="2"/>
      <c r="AE38" s="2"/>
      <c r="AF38" s="2"/>
      <c r="AG38" s="5">
        <v>0</v>
      </c>
      <c r="AH38" s="2" t="s">
        <v>195</v>
      </c>
      <c r="AI38" s="2" t="s">
        <v>514</v>
      </c>
      <c r="AJ38" s="2" t="s">
        <v>170</v>
      </c>
    </row>
    <row r="39" spans="1:36" ht="11.25">
      <c r="A39" s="6">
        <f>DATE(2025,10,9)+TIME(11,30,8)</f>
        <v>45939.47925925926</v>
      </c>
      <c r="B39" s="7" t="s">
        <v>515</v>
      </c>
      <c r="C39" s="8" t="s">
        <v>516</v>
      </c>
      <c r="D39" s="7" t="s">
        <v>517</v>
      </c>
      <c r="E39" s="7" t="s">
        <v>114</v>
      </c>
      <c r="F39" s="7" t="s">
        <v>4</v>
      </c>
      <c r="G39" s="7" t="s">
        <v>518</v>
      </c>
      <c r="H39" s="7" t="s">
        <v>519</v>
      </c>
      <c r="I39" s="7" t="s">
        <v>7</v>
      </c>
      <c r="J39" s="7"/>
      <c r="K39" s="7" t="s">
        <v>8</v>
      </c>
      <c r="L39" s="7" t="s">
        <v>520</v>
      </c>
      <c r="M39" s="7" t="s">
        <v>520</v>
      </c>
      <c r="N39" s="7" t="s">
        <v>10</v>
      </c>
      <c r="O39" s="7"/>
      <c r="P39" s="7" t="s">
        <v>521</v>
      </c>
      <c r="Q39" s="7" t="s">
        <v>522</v>
      </c>
      <c r="R39" s="7" t="s">
        <v>523</v>
      </c>
      <c r="S39" s="7" t="s">
        <v>524</v>
      </c>
      <c r="T39" s="7"/>
      <c r="U39" s="7" t="s">
        <v>525</v>
      </c>
      <c r="V39" s="7" t="s">
        <v>44</v>
      </c>
      <c r="W39" s="7"/>
      <c r="X39" s="7" t="s">
        <v>19</v>
      </c>
      <c r="Y39" s="7" t="s">
        <v>95</v>
      </c>
      <c r="Z39" s="7" t="s">
        <v>122</v>
      </c>
      <c r="AA39" s="7"/>
      <c r="AB39" s="7"/>
      <c r="AC39" s="7" t="s">
        <v>24</v>
      </c>
      <c r="AD39" s="7"/>
      <c r="AE39" s="7"/>
      <c r="AF39" s="7"/>
      <c r="AG39" s="9">
        <v>0</v>
      </c>
      <c r="AH39" s="7" t="s">
        <v>490</v>
      </c>
      <c r="AI39" s="7" t="s">
        <v>63</v>
      </c>
      <c r="AJ39" s="7" t="s">
        <v>27</v>
      </c>
    </row>
    <row r="40" spans="1:36" ht="11.25">
      <c r="A40" s="1">
        <f>DATE(2025,10,8)+TIME(23,35,38)</f>
        <v>45938.983078703706</v>
      </c>
      <c r="B40" s="2" t="s">
        <v>526</v>
      </c>
      <c r="C40" s="4" t="s">
        <v>527</v>
      </c>
      <c r="D40" s="2" t="s">
        <v>528</v>
      </c>
      <c r="E40" s="2" t="s">
        <v>114</v>
      </c>
      <c r="F40" s="2" t="s">
        <v>4</v>
      </c>
      <c r="G40" s="2" t="s">
        <v>529</v>
      </c>
      <c r="H40" s="2" t="s">
        <v>530</v>
      </c>
      <c r="I40" s="2" t="s">
        <v>7</v>
      </c>
      <c r="J40" s="2"/>
      <c r="K40" s="2" t="s">
        <v>8</v>
      </c>
      <c r="L40" s="2" t="s">
        <v>531</v>
      </c>
      <c r="M40" s="2" t="s">
        <v>532</v>
      </c>
      <c r="N40" s="2" t="s">
        <v>10</v>
      </c>
      <c r="O40" s="2" t="s">
        <v>11</v>
      </c>
      <c r="P40" s="2" t="s">
        <v>533</v>
      </c>
      <c r="Q40" s="2" t="s">
        <v>534</v>
      </c>
      <c r="R40" s="2" t="s">
        <v>535</v>
      </c>
      <c r="S40" s="2" t="s">
        <v>536</v>
      </c>
      <c r="T40" s="2" t="s">
        <v>16</v>
      </c>
      <c r="U40" s="2" t="s">
        <v>16</v>
      </c>
      <c r="V40" s="2" t="s">
        <v>44</v>
      </c>
      <c r="W40" s="2" t="s">
        <v>160</v>
      </c>
      <c r="X40" s="2" t="s">
        <v>19</v>
      </c>
      <c r="Y40" s="2" t="s">
        <v>95</v>
      </c>
      <c r="Z40" s="2" t="s">
        <v>122</v>
      </c>
      <c r="AA40" s="2"/>
      <c r="AB40" s="2"/>
      <c r="AC40" s="2" t="s">
        <v>24</v>
      </c>
      <c r="AD40" s="2"/>
      <c r="AE40" s="2"/>
      <c r="AF40" s="2"/>
      <c r="AG40" s="5">
        <v>0</v>
      </c>
      <c r="AH40" s="2" t="s">
        <v>25</v>
      </c>
      <c r="AI40" s="2" t="s">
        <v>63</v>
      </c>
      <c r="AJ40" s="2" t="s">
        <v>27</v>
      </c>
    </row>
    <row r="41" spans="1:36" ht="11.25">
      <c r="A41" s="6">
        <f>DATE(2025,10,9)+TIME(15,21,55)</f>
        <v>45939.64021990741</v>
      </c>
      <c r="B41" s="7" t="s">
        <v>537</v>
      </c>
      <c r="C41" s="8" t="s">
        <v>538</v>
      </c>
      <c r="D41" s="7" t="s">
        <v>539</v>
      </c>
      <c r="E41" s="7" t="s">
        <v>3</v>
      </c>
      <c r="F41" s="7" t="s">
        <v>4</v>
      </c>
      <c r="G41" s="7" t="s">
        <v>540</v>
      </c>
      <c r="H41" s="7" t="s">
        <v>541</v>
      </c>
      <c r="I41" s="7" t="s">
        <v>159</v>
      </c>
      <c r="J41" s="7"/>
      <c r="K41" s="7" t="s">
        <v>8</v>
      </c>
      <c r="L41" s="7" t="s">
        <v>542</v>
      </c>
      <c r="M41" s="7" t="s">
        <v>542</v>
      </c>
      <c r="N41" s="7" t="s">
        <v>162</v>
      </c>
      <c r="O41" s="7" t="s">
        <v>163</v>
      </c>
      <c r="P41" s="7" t="s">
        <v>543</v>
      </c>
      <c r="Q41" s="7" t="s">
        <v>544</v>
      </c>
      <c r="R41" s="7" t="s">
        <v>545</v>
      </c>
      <c r="S41" s="7" t="s">
        <v>546</v>
      </c>
      <c r="T41" s="7" t="s">
        <v>16</v>
      </c>
      <c r="U41" s="7"/>
      <c r="V41" s="7" t="s">
        <v>44</v>
      </c>
      <c r="W41" s="7" t="s">
        <v>18</v>
      </c>
      <c r="X41" s="7" t="s">
        <v>19</v>
      </c>
      <c r="Y41" s="7" t="s">
        <v>79</v>
      </c>
      <c r="Z41" s="7" t="s">
        <v>21</v>
      </c>
      <c r="AA41" s="7"/>
      <c r="AB41" s="7" t="s">
        <v>23</v>
      </c>
      <c r="AC41" s="7" t="s">
        <v>24</v>
      </c>
      <c r="AD41" s="7"/>
      <c r="AE41" s="7"/>
      <c r="AF41" s="7"/>
      <c r="AG41" s="9">
        <v>0</v>
      </c>
      <c r="AH41" s="7" t="s">
        <v>159</v>
      </c>
      <c r="AI41" s="7" t="s">
        <v>547</v>
      </c>
      <c r="AJ41" s="7" t="s">
        <v>548</v>
      </c>
    </row>
    <row r="42" spans="1:36" ht="11.25">
      <c r="A42" s="1">
        <f>DATE(2025,9,26)+TIME(15,32,41)</f>
        <v>45926.64769675926</v>
      </c>
      <c r="B42" s="2" t="s">
        <v>549</v>
      </c>
      <c r="C42" s="4" t="s">
        <v>550</v>
      </c>
      <c r="D42" s="2" t="s">
        <v>551</v>
      </c>
      <c r="E42" s="2" t="s">
        <v>3</v>
      </c>
      <c r="F42" s="2" t="s">
        <v>4</v>
      </c>
      <c r="G42" s="2" t="s">
        <v>552</v>
      </c>
      <c r="H42" s="2" t="s">
        <v>366</v>
      </c>
      <c r="I42" s="2" t="s">
        <v>553</v>
      </c>
      <c r="J42" s="2" t="s">
        <v>553</v>
      </c>
      <c r="K42" s="2" t="s">
        <v>8</v>
      </c>
      <c r="L42" s="2" t="s">
        <v>554</v>
      </c>
      <c r="M42" s="2" t="s">
        <v>554</v>
      </c>
      <c r="N42" s="2" t="s">
        <v>555</v>
      </c>
      <c r="O42" s="2" t="s">
        <v>556</v>
      </c>
      <c r="P42" s="2" t="s">
        <v>557</v>
      </c>
      <c r="Q42" s="2" t="s">
        <v>558</v>
      </c>
      <c r="R42" s="2" t="s">
        <v>559</v>
      </c>
      <c r="S42" s="2" t="s">
        <v>560</v>
      </c>
      <c r="T42" s="2" t="s">
        <v>16</v>
      </c>
      <c r="U42" s="2"/>
      <c r="V42" s="2" t="s">
        <v>44</v>
      </c>
      <c r="W42" s="2" t="s">
        <v>18</v>
      </c>
      <c r="X42" s="2" t="s">
        <v>19</v>
      </c>
      <c r="Y42" s="2" t="s">
        <v>79</v>
      </c>
      <c r="Z42" s="2" t="s">
        <v>561</v>
      </c>
      <c r="AA42" s="2" t="s">
        <v>22</v>
      </c>
      <c r="AB42" s="2"/>
      <c r="AC42" s="2" t="s">
        <v>24</v>
      </c>
      <c r="AD42" s="2" t="s">
        <v>403</v>
      </c>
      <c r="AE42" s="2"/>
      <c r="AF42" s="2"/>
      <c r="AG42" s="5">
        <v>0</v>
      </c>
      <c r="AH42" s="2" t="s">
        <v>562</v>
      </c>
      <c r="AI42" s="2" t="s">
        <v>563</v>
      </c>
      <c r="AJ42" s="2" t="s">
        <v>564</v>
      </c>
    </row>
    <row r="43" spans="1:36" ht="11.25">
      <c r="A43" s="6">
        <f>DATE(2025,9,27)+TIME(14,53,27)</f>
        <v>45927.62045138889</v>
      </c>
      <c r="B43" s="7" t="s">
        <v>565</v>
      </c>
      <c r="C43" s="8" t="s">
        <v>566</v>
      </c>
      <c r="D43" s="7" t="s">
        <v>567</v>
      </c>
      <c r="E43" s="7" t="s">
        <v>114</v>
      </c>
      <c r="F43" s="7" t="s">
        <v>4</v>
      </c>
      <c r="G43" s="7" t="s">
        <v>568</v>
      </c>
      <c r="H43" s="7" t="s">
        <v>569</v>
      </c>
      <c r="I43" s="7" t="s">
        <v>287</v>
      </c>
      <c r="J43" s="7"/>
      <c r="K43" s="7" t="s">
        <v>8</v>
      </c>
      <c r="L43" s="7" t="s">
        <v>570</v>
      </c>
      <c r="M43" s="7" t="s">
        <v>570</v>
      </c>
      <c r="N43" s="7" t="s">
        <v>289</v>
      </c>
      <c r="O43" s="7" t="s">
        <v>290</v>
      </c>
      <c r="P43" s="7" t="s">
        <v>571</v>
      </c>
      <c r="Q43" s="7" t="s">
        <v>572</v>
      </c>
      <c r="R43" s="7" t="s">
        <v>573</v>
      </c>
      <c r="S43" s="7" t="s">
        <v>574</v>
      </c>
      <c r="T43" s="7" t="s">
        <v>16</v>
      </c>
      <c r="U43" s="7"/>
      <c r="V43" s="7" t="s">
        <v>44</v>
      </c>
      <c r="W43" s="7" t="s">
        <v>160</v>
      </c>
      <c r="X43" s="7" t="s">
        <v>19</v>
      </c>
      <c r="Y43" s="7" t="s">
        <v>95</v>
      </c>
      <c r="Z43" s="7" t="s">
        <v>61</v>
      </c>
      <c r="AA43" s="7"/>
      <c r="AB43" s="7"/>
      <c r="AC43" s="7" t="s">
        <v>24</v>
      </c>
      <c r="AD43" s="7"/>
      <c r="AE43" s="7"/>
      <c r="AF43" s="7"/>
      <c r="AG43" s="9">
        <v>0</v>
      </c>
      <c r="AH43" s="7" t="s">
        <v>310</v>
      </c>
      <c r="AI43" s="7" t="s">
        <v>63</v>
      </c>
      <c r="AJ43" s="7" t="s">
        <v>27</v>
      </c>
    </row>
    <row r="44" spans="1:36" ht="11.25">
      <c r="A44" s="1">
        <f>DATE(2025,10,16)+TIME(11,34,11)</f>
        <v>45946.48207175926</v>
      </c>
      <c r="B44" s="2" t="s">
        <v>575</v>
      </c>
      <c r="C44" s="4" t="s">
        <v>576</v>
      </c>
      <c r="D44" s="2" t="s">
        <v>577</v>
      </c>
      <c r="E44" s="2" t="s">
        <v>3</v>
      </c>
      <c r="F44" s="2" t="s">
        <v>4</v>
      </c>
      <c r="G44" s="2" t="s">
        <v>578</v>
      </c>
      <c r="H44" s="2" t="s">
        <v>579</v>
      </c>
      <c r="I44" s="2" t="s">
        <v>580</v>
      </c>
      <c r="J44" s="2"/>
      <c r="K44" s="2" t="s">
        <v>35</v>
      </c>
      <c r="L44" s="2" t="s">
        <v>581</v>
      </c>
      <c r="M44" s="2" t="s">
        <v>582</v>
      </c>
      <c r="N44" s="2" t="s">
        <v>583</v>
      </c>
      <c r="O44" s="2" t="s">
        <v>584</v>
      </c>
      <c r="P44" s="2" t="s">
        <v>585</v>
      </c>
      <c r="Q44" s="2" t="s">
        <v>586</v>
      </c>
      <c r="R44" s="2" t="s">
        <v>587</v>
      </c>
      <c r="S44" s="2" t="s">
        <v>588</v>
      </c>
      <c r="T44" s="2"/>
      <c r="U44" s="2"/>
      <c r="V44" s="2" t="s">
        <v>17</v>
      </c>
      <c r="W44" s="2" t="s">
        <v>160</v>
      </c>
      <c r="X44" s="2" t="s">
        <v>46</v>
      </c>
      <c r="Y44" s="2" t="s">
        <v>20</v>
      </c>
      <c r="Z44" s="2" t="s">
        <v>21</v>
      </c>
      <c r="AA44" s="2" t="s">
        <v>81</v>
      </c>
      <c r="AB44" s="2" t="s">
        <v>23</v>
      </c>
      <c r="AC44" s="2" t="s">
        <v>24</v>
      </c>
      <c r="AD44" s="2"/>
      <c r="AE44" s="2"/>
      <c r="AF44" s="2"/>
      <c r="AG44" s="5">
        <v>0</v>
      </c>
      <c r="AH44" s="2" t="s">
        <v>589</v>
      </c>
      <c r="AI44" s="2" t="s">
        <v>590</v>
      </c>
      <c r="AJ44" s="2" t="s">
        <v>591</v>
      </c>
    </row>
    <row r="45" spans="1:36" ht="11.25">
      <c r="A45" s="6">
        <f>DATE(2025,9,22)+TIME(16,11,4)</f>
        <v>45922.67435185185</v>
      </c>
      <c r="B45" s="7" t="s">
        <v>592</v>
      </c>
      <c r="C45" s="8" t="s">
        <v>593</v>
      </c>
      <c r="D45" s="7" t="s">
        <v>594</v>
      </c>
      <c r="E45" s="7" t="s">
        <v>52</v>
      </c>
      <c r="F45" s="7" t="s">
        <v>4</v>
      </c>
      <c r="G45" s="7" t="s">
        <v>595</v>
      </c>
      <c r="H45" s="7" t="s">
        <v>596</v>
      </c>
      <c r="I45" s="7" t="s">
        <v>34</v>
      </c>
      <c r="J45" s="7"/>
      <c r="K45" s="7" t="s">
        <v>8</v>
      </c>
      <c r="L45" s="7" t="s">
        <v>597</v>
      </c>
      <c r="M45" s="7" t="s">
        <v>598</v>
      </c>
      <c r="N45" s="7" t="s">
        <v>131</v>
      </c>
      <c r="O45" s="7" t="s">
        <v>132</v>
      </c>
      <c r="P45" s="7" t="s">
        <v>599</v>
      </c>
      <c r="Q45" s="7" t="s">
        <v>600</v>
      </c>
      <c r="R45" s="7" t="s">
        <v>601</v>
      </c>
      <c r="S45" s="7" t="s">
        <v>602</v>
      </c>
      <c r="T45" s="7" t="s">
        <v>16</v>
      </c>
      <c r="U45" s="7" t="s">
        <v>16</v>
      </c>
      <c r="V45" s="7" t="s">
        <v>44</v>
      </c>
      <c r="W45" s="7" t="s">
        <v>18</v>
      </c>
      <c r="X45" s="7" t="s">
        <v>19</v>
      </c>
      <c r="Y45" s="7" t="s">
        <v>95</v>
      </c>
      <c r="Z45" s="7" t="s">
        <v>61</v>
      </c>
      <c r="AA45" s="7"/>
      <c r="AB45" s="7"/>
      <c r="AC45" s="7" t="s">
        <v>24</v>
      </c>
      <c r="AD45" s="7"/>
      <c r="AE45" s="7"/>
      <c r="AF45" s="7"/>
      <c r="AG45" s="9">
        <v>0</v>
      </c>
      <c r="AH45" s="7" t="s">
        <v>603</v>
      </c>
      <c r="AI45" s="7" t="s">
        <v>63</v>
      </c>
      <c r="AJ45" s="7" t="s">
        <v>97</v>
      </c>
    </row>
  </sheetData>
  <hyperlinks>
    <hyperlink ref="C2" r:id="rId1" display="Grabowski, Rachel"/>
    <hyperlink ref="C3" r:id="rId2" display="Jones, Albert"/>
    <hyperlink ref="C4" r:id="rId3" display="Bond, Shanae"/>
    <hyperlink ref="C5" r:id="rId4" display="Riley, Nandi"/>
    <hyperlink ref="C6" r:id="rId5" display="Whitney, Armaan"/>
    <hyperlink ref="C7" r:id="rId6" display="THORNTON, ANGELA"/>
    <hyperlink ref="C8" r:id="rId7" display="Fagan, KaLyn"/>
    <hyperlink ref="C9" r:id="rId8" display="Hardaway, Rakia"/>
    <hyperlink ref="C10" r:id="rId9" display="Williams, Danielle"/>
    <hyperlink ref="C11" r:id="rId10" display="Lewis, Torina"/>
    <hyperlink ref="C12" r:id="rId11" display="Mathis, Kayla"/>
    <hyperlink ref="C13" r:id="rId12" display="Muhammad, Jarmar"/>
    <hyperlink ref="C14" r:id="rId13" display="Patton, Latrice"/>
    <hyperlink ref="C15" r:id="rId14" display="Howard, Cayla"/>
    <hyperlink ref="C16" r:id="rId15" display="Pearsall III, Albert"/>
    <hyperlink ref="C17" r:id="rId16" display="Bailey, Syreese"/>
    <hyperlink ref="C18" r:id="rId17" display="St. Clair, Hannah"/>
    <hyperlink ref="C19" r:id="rId18" display="Richardson, Tara"/>
    <hyperlink ref="C20" r:id="rId19" display="Gordon, Christina"/>
    <hyperlink ref="C21" r:id="rId20" display="Kinard, Jasmine"/>
    <hyperlink ref="C22" r:id="rId21" display="Frazier, Joshua"/>
    <hyperlink ref="C23" r:id="rId22" display="Taylor, Rita"/>
    <hyperlink ref="C24" r:id="rId23" display="Durm, Takisha"/>
    <hyperlink ref="C25" r:id="rId24" display="Hannon, Adrianna"/>
    <hyperlink ref="C26" r:id="rId25" display="Swinton, Anthony"/>
    <hyperlink ref="C27" r:id="rId26" display="Wilson, Catherine"/>
    <hyperlink ref="C28" r:id="rId27" display="Whitman, Barbera"/>
    <hyperlink ref="C29" r:id="rId28" display="Couture, Michelle"/>
    <hyperlink ref="C30" r:id="rId29" display="Watson, MaryRita"/>
    <hyperlink ref="C31" r:id="rId30" display="Palmer, Chante"/>
    <hyperlink ref="C32" r:id="rId31" display="Randle, Zenai"/>
    <hyperlink ref="C33" r:id="rId32" display="Morrow, Ilissa"/>
    <hyperlink ref="C34" r:id="rId33" display="Williams, Kiesha"/>
    <hyperlink ref="C35" r:id="rId34" display="Mathelier, Elizabeth"/>
    <hyperlink ref="C36" r:id="rId35" display="Chandler, Keyerra"/>
    <hyperlink ref="C37" r:id="rId36" display="McClary, Michiko"/>
    <hyperlink ref="C38" r:id="rId37" display="Oliver Williams, Mia"/>
    <hyperlink ref="C39" r:id="rId38" display="Buckner, Lashay"/>
    <hyperlink ref="C40" r:id="rId39" display="Ene, Siala"/>
    <hyperlink ref="C41" r:id="rId40" display="Walker, Tammye"/>
    <hyperlink ref="C42" r:id="rId41" display="Wilson, Lisa"/>
    <hyperlink ref="C43" r:id="rId42" display="Roberts, Kennedy"/>
    <hyperlink ref="C44" r:id="rId43" display="Nunley, Skylar"/>
    <hyperlink ref="C45" r:id="rId44" display="Bannister, Taniya"/>
  </hyperlinks>
  <pageMargins left="0.75" right="0.75" top="1" bottom="1" header="0.5" footer="0.5"/>
  <pageSetup orientation="portrait"/>
  <headerFooter alignWithMargins="0"/>
  <tableParts>
    <tablePart r:id="rId4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a7daaf2c8a48c8108cca813082e0e1b0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b056339020b0569456dba6cd1046a762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CF3F489B-BB7A-4DC3-BEF5-C083908DD375}"/>
</file>

<file path=customXml/itemProps2.xml><?xml version="1.0" encoding="utf-8"?>
<ds:datastoreItem xmlns:ds="http://schemas.openxmlformats.org/officeDocument/2006/customXml" ds:itemID="{F71495B4-F02A-496D-9980-3113228E46AE}"/>
</file>

<file path=customXml/itemProps3.xml><?xml version="1.0" encoding="utf-8"?>
<ds:datastoreItem xmlns:ds="http://schemas.openxmlformats.org/officeDocument/2006/customXml" ds:itemID="{393DD274-1606-4E1E-BFE9-C93B5862C995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