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5"/>
  <workbookPr/>
  <mc:AlternateContent xmlns:mc="http://schemas.openxmlformats.org/markup-compatibility/2006">
    <mc:Choice Requires="x15">
      <x15ac:absPath xmlns:x15ac="http://schemas.microsoft.com/office/spreadsheetml/2010/11/ac" url="https://neahq.sharepoint.com/sites/NationalUniServandOrganizerProgramMaterials/Shared Documents/F2F Organizing ESPs/2025/00 Participant Communication and Lists/"/>
    </mc:Choice>
  </mc:AlternateContent>
  <xr:revisionPtr revIDLastSave="0" documentId="11_A7FD079999227001C7258D975CDF0CCC37615AE3" xr6:coauthVersionLast="47" xr6:coauthVersionMax="47" xr10:uidLastSave="{00000000-0000-0000-0000-000000000000}"/>
  <bookViews>
    <workbookView xWindow="240" yWindow="120" windowWidth="14940" windowHeight="9230" xr2:uid="{00000000-000D-0000-FFFF-FFFF00000000}"/>
  </bookViews>
  <sheets>
    <sheet name="Registrants - KY MARCH 25 ESP"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9" i="2" l="1"/>
  <c r="I29" i="2"/>
  <c r="A29" i="2"/>
  <c r="J28" i="2"/>
  <c r="I28" i="2"/>
  <c r="A28" i="2"/>
  <c r="J27" i="2"/>
  <c r="I27" i="2"/>
  <c r="A27" i="2"/>
  <c r="J26" i="2"/>
  <c r="I26" i="2"/>
  <c r="A26" i="2"/>
  <c r="J25" i="2"/>
  <c r="I25" i="2"/>
  <c r="A25" i="2"/>
  <c r="J24" i="2"/>
  <c r="I24" i="2"/>
  <c r="A24" i="2"/>
  <c r="J7" i="2"/>
  <c r="I7" i="2"/>
  <c r="A7" i="2"/>
  <c r="J6" i="2"/>
  <c r="I6" i="2"/>
  <c r="A6" i="2"/>
  <c r="J23" i="2"/>
  <c r="I23" i="2"/>
  <c r="A23" i="2"/>
  <c r="J5" i="2"/>
  <c r="I5" i="2"/>
  <c r="A5" i="2"/>
  <c r="J22" i="2"/>
  <c r="I22" i="2"/>
  <c r="A22" i="2"/>
  <c r="J8" i="2"/>
  <c r="I8" i="2"/>
  <c r="A8" i="2"/>
  <c r="J21" i="2"/>
  <c r="I21" i="2"/>
  <c r="A21" i="2"/>
  <c r="J20" i="2"/>
  <c r="I20" i="2"/>
  <c r="A20" i="2"/>
  <c r="J19" i="2"/>
  <c r="I19" i="2"/>
  <c r="A19" i="2"/>
  <c r="J18" i="2"/>
  <c r="I18" i="2"/>
  <c r="A18" i="2"/>
  <c r="J17" i="2"/>
  <c r="I17" i="2"/>
  <c r="A17" i="2"/>
  <c r="J16" i="2"/>
  <c r="I16" i="2"/>
  <c r="A16" i="2"/>
  <c r="J15" i="2"/>
  <c r="I15" i="2"/>
  <c r="A15" i="2"/>
  <c r="J14" i="2"/>
  <c r="I14" i="2"/>
  <c r="A14" i="2"/>
  <c r="J4" i="2"/>
  <c r="I4" i="2"/>
  <c r="A4" i="2"/>
  <c r="J3" i="2"/>
  <c r="I3" i="2"/>
  <c r="A3" i="2"/>
  <c r="J13" i="2"/>
  <c r="I13" i="2"/>
  <c r="A13" i="2"/>
  <c r="J12" i="2"/>
  <c r="I12" i="2"/>
  <c r="A12" i="2"/>
  <c r="J11" i="2"/>
  <c r="I11" i="2"/>
  <c r="A11" i="2"/>
  <c r="J2" i="2"/>
  <c r="I2" i="2"/>
  <c r="A2" i="2"/>
  <c r="J10" i="2"/>
  <c r="I10" i="2"/>
  <c r="A10" i="2"/>
  <c r="J9" i="2"/>
  <c r="I9" i="2"/>
  <c r="A9" i="2"/>
</calcChain>
</file>

<file path=xl/sharedStrings.xml><?xml version="1.0" encoding="utf-8"?>
<sst xmlns="http://schemas.openxmlformats.org/spreadsheetml/2006/main" count="765" uniqueCount="420">
  <si>
    <t>Last Registration Date (GMT-05:00) Eastern [US &amp; Canada]</t>
  </si>
  <si>
    <t>First Name</t>
  </si>
  <si>
    <t>Last Name</t>
  </si>
  <si>
    <t>Email Address</t>
  </si>
  <si>
    <t>NEA Affiliate</t>
  </si>
  <si>
    <t>Gender Pronouns - Do Not Use</t>
  </si>
  <si>
    <t>Registration Type</t>
  </si>
  <si>
    <t>Do you need a hotel room?</t>
  </si>
  <si>
    <t>Check-In Date</t>
  </si>
  <si>
    <t>Check-Out Date</t>
  </si>
  <si>
    <t>Hotel Comments:</t>
  </si>
  <si>
    <t xml:space="preserve">Dietary Restrictions/Allergies </t>
  </si>
  <si>
    <t>Pursuant to the Americans with Disabilities Act, do you require specific aids or services?</t>
  </si>
  <si>
    <t>NEA will reimburse your employer (state, local association or UniServ Council) your travel expenses. Hotel and airfare will be direct billed and paid by NEA. Contact your state, local, or UniServ Council on your reimbursement process.</t>
  </si>
  <si>
    <t>Full employer name (local association or UniServ Council no abbreviations):</t>
  </si>
  <si>
    <t>Employer contact first and last name (person to contact if we need a W9):</t>
  </si>
  <si>
    <t>Employer contact email address (email to contact if we need a W9):</t>
  </si>
  <si>
    <t>Local Association (Not Listed)</t>
  </si>
  <si>
    <t>Mobile Phone Number</t>
  </si>
  <si>
    <t>Emergency Contact Name</t>
  </si>
  <si>
    <t>Emergency Contact Cell Phone</t>
  </si>
  <si>
    <t>Full Name</t>
  </si>
  <si>
    <t>Home Address</t>
  </si>
  <si>
    <t>Home Address 1</t>
  </si>
  <si>
    <t>Home City</t>
  </si>
  <si>
    <t>Home State/Prov.</t>
  </si>
  <si>
    <t>Home State/Prov. Code</t>
  </si>
  <si>
    <t>Home ZIP/Postal Code</t>
  </si>
  <si>
    <t>What is your Race/Ethnicity?</t>
  </si>
  <si>
    <t>What is your sexual orientation?</t>
  </si>
  <si>
    <t>Please select your gender identity</t>
  </si>
  <si>
    <t>What is your age range?</t>
  </si>
  <si>
    <t>What is your career experience?</t>
  </si>
  <si>
    <t>Invitee Status</t>
  </si>
  <si>
    <t>Do you have dietary restrictions?</t>
  </si>
  <si>
    <t>Pursuant to the ADA do you require specific aids?</t>
  </si>
  <si>
    <t>Beth</t>
  </si>
  <si>
    <t>Barton</t>
  </si>
  <si>
    <t>Beth.Barton@ieanea.org</t>
  </si>
  <si>
    <t>Illinois Education Association-NEA</t>
  </si>
  <si>
    <t>She/Her</t>
  </si>
  <si>
    <t>Facilitators</t>
  </si>
  <si>
    <t>Yes</t>
  </si>
  <si>
    <t>I only need a room until 03/26/2025</t>
  </si>
  <si>
    <t>Seafood / Iodine</t>
  </si>
  <si>
    <t>N/A</t>
  </si>
  <si>
    <t>My state is my employer. Reimburse my STATE</t>
  </si>
  <si>
    <t>7734567651</t>
  </si>
  <si>
    <t>JAMES BARTON</t>
  </si>
  <si>
    <t>773-619-2647</t>
  </si>
  <si>
    <t>Barton, Beth</t>
  </si>
  <si>
    <t>530 E 22nd St_x000D_
D</t>
  </si>
  <si>
    <t>530 E 22nd St</t>
  </si>
  <si>
    <t>Lombard</t>
  </si>
  <si>
    <t>Illinois</t>
  </si>
  <si>
    <t>IL</t>
  </si>
  <si>
    <t>60148</t>
  </si>
  <si>
    <t>White</t>
  </si>
  <si>
    <t>Straight/Heterosexual</t>
  </si>
  <si>
    <t>Woman</t>
  </si>
  <si>
    <t>46-60</t>
  </si>
  <si>
    <t>Mid career (6-10 years)</t>
  </si>
  <si>
    <t>Accepted</t>
  </si>
  <si>
    <t>Hedy</t>
  </si>
  <si>
    <t>Eischeid</t>
  </si>
  <si>
    <t>hedy.eischeid@neaalaska.org</t>
  </si>
  <si>
    <t>NEA-Alaska</t>
  </si>
  <si>
    <t>NA</t>
  </si>
  <si>
    <t>9072740536</t>
  </si>
  <si>
    <t>Theodore J Eischeid</t>
  </si>
  <si>
    <t>907-215-0312</t>
  </si>
  <si>
    <t>Eischeid, Hedy</t>
  </si>
  <si>
    <t>410 Mellow Place_x000D_
Mellow Place</t>
  </si>
  <si>
    <t>410 Mellow Place</t>
  </si>
  <si>
    <t>Anchorage</t>
  </si>
  <si>
    <t>Alaska</t>
  </si>
  <si>
    <t>AK</t>
  </si>
  <si>
    <t>99508</t>
  </si>
  <si>
    <t>Veteran (20-29 years)</t>
  </si>
  <si>
    <t>No</t>
  </si>
  <si>
    <t>Not Applicable</t>
  </si>
  <si>
    <t>Jeny</t>
  </si>
  <si>
    <t>Gardner</t>
  </si>
  <si>
    <t>jgardner@wyoea.org</t>
  </si>
  <si>
    <t>Wyoming Education Association</t>
  </si>
  <si>
    <t>Not Listed</t>
  </si>
  <si>
    <t>3072742104</t>
  </si>
  <si>
    <t>Joe Gardner</t>
  </si>
  <si>
    <t>916-825-9827</t>
  </si>
  <si>
    <t>Gardner, Jeny</t>
  </si>
  <si>
    <t>322 Lane 13_x000D_
Suite 1</t>
  </si>
  <si>
    <t>322 Lane 13</t>
  </si>
  <si>
    <t>Powell</t>
  </si>
  <si>
    <t>Wyoming</t>
  </si>
  <si>
    <t>WY</t>
  </si>
  <si>
    <t>82435-8301</t>
  </si>
  <si>
    <t>Prefer not to answer</t>
  </si>
  <si>
    <t>Non-Binary</t>
  </si>
  <si>
    <t>36-45</t>
  </si>
  <si>
    <t>Early career educator (0-5 years)</t>
  </si>
  <si>
    <t>Dawn</t>
  </si>
  <si>
    <t>Moretz</t>
  </si>
  <si>
    <t>dmoretz@mceanea.org</t>
  </si>
  <si>
    <t>My local or UniServ Council is my employer. Reimburse my LOCAL or UNISERV COUNCIL</t>
  </si>
  <si>
    <t>Montgomery County Education Association</t>
  </si>
  <si>
    <t>Diana White-Pettis</t>
  </si>
  <si>
    <t>dwhitep@mceanea.org</t>
  </si>
  <si>
    <t>2406762215</t>
  </si>
  <si>
    <t>Michelle Hughes</t>
  </si>
  <si>
    <t>202-734-8425</t>
  </si>
  <si>
    <t>Moretz, Dawn</t>
  </si>
  <si>
    <t>13817 Loree Lane</t>
  </si>
  <si>
    <t>Rockville</t>
  </si>
  <si>
    <t>Maryland</t>
  </si>
  <si>
    <t>MD</t>
  </si>
  <si>
    <t>20853</t>
  </si>
  <si>
    <t>Veteran (11-19 years)</t>
  </si>
  <si>
    <t>Vanessa</t>
  </si>
  <si>
    <t>Pulkrabek</t>
  </si>
  <si>
    <t>vanessa.pulkrabek@edmn.org</t>
  </si>
  <si>
    <t>Education Minnesota</t>
  </si>
  <si>
    <t>6512476247</t>
  </si>
  <si>
    <t>Charlie Pulkrabek</t>
  </si>
  <si>
    <t>218-256-8380</t>
  </si>
  <si>
    <t>Pulkrabek, Vanessa</t>
  </si>
  <si>
    <t>PO Box 1037</t>
  </si>
  <si>
    <t>Bemidji</t>
  </si>
  <si>
    <t>Minnesota</t>
  </si>
  <si>
    <t>MN</t>
  </si>
  <si>
    <t>56619</t>
  </si>
  <si>
    <t>Michael</t>
  </si>
  <si>
    <t>Ruiz</t>
  </si>
  <si>
    <t>mruiz@washingtonea.org</t>
  </si>
  <si>
    <t>Washington Education Association</t>
  </si>
  <si>
    <t>He/Him</t>
  </si>
  <si>
    <t>425-42-1180</t>
  </si>
  <si>
    <t>Tina Ruiz</t>
  </si>
  <si>
    <t>206-295-6191</t>
  </si>
  <si>
    <t>Ruiz, Michael</t>
  </si>
  <si>
    <t>5834 SE 2nd Ct</t>
  </si>
  <si>
    <t>Renton</t>
  </si>
  <si>
    <t>Washington</t>
  </si>
  <si>
    <t>WA</t>
  </si>
  <si>
    <t>98059</t>
  </si>
  <si>
    <t>Latin(o/a/x), Hispanic, and Chican(o/a/x)</t>
  </si>
  <si>
    <t>Man</t>
  </si>
  <si>
    <t>Karla</t>
  </si>
  <si>
    <t>Medina</t>
  </si>
  <si>
    <t>KMEDINA@NEA.ORG</t>
  </si>
  <si>
    <t>Maryland State Education Assn</t>
  </si>
  <si>
    <t>NEA Headquarters Staff</t>
  </si>
  <si>
    <t>NEA</t>
  </si>
  <si>
    <t>2028227923</t>
  </si>
  <si>
    <t>Karla Medina</t>
  </si>
  <si>
    <t>202-822-7923</t>
  </si>
  <si>
    <t>Medina, Karla</t>
  </si>
  <si>
    <t>1201 16th Street NW, Suite 310</t>
  </si>
  <si>
    <t>District of Columbia</t>
  </si>
  <si>
    <t>DC</t>
  </si>
  <si>
    <t>20036</t>
  </si>
  <si>
    <t>Black or African American</t>
  </si>
  <si>
    <t>Joel</t>
  </si>
  <si>
    <t>Antes</t>
  </si>
  <si>
    <t>joel.antes@neaalaska.org</t>
  </si>
  <si>
    <t>Participant</t>
  </si>
  <si>
    <t>19072638538</t>
  </si>
  <si>
    <t>Aireen Antes</t>
  </si>
  <si>
    <t>907-691-6337</t>
  </si>
  <si>
    <t>Antes, Joel</t>
  </si>
  <si>
    <t>4100 Spenard Rd.</t>
  </si>
  <si>
    <t>99517</t>
  </si>
  <si>
    <t>Nishi</t>
  </si>
  <si>
    <t>Aragon</t>
  </si>
  <si>
    <t>naragon@coloradoea.org</t>
  </si>
  <si>
    <t>Colorado Education Association</t>
  </si>
  <si>
    <t>West Central Colorado UniServ</t>
  </si>
  <si>
    <t>Amy Sue Javernick</t>
  </si>
  <si>
    <t>asjavernickmvea@gmail.com</t>
  </si>
  <si>
    <t>7204001980</t>
  </si>
  <si>
    <t>Rich Quigley</t>
  </si>
  <si>
    <t>970-250-2644</t>
  </si>
  <si>
    <t>Aragon, Nishi</t>
  </si>
  <si>
    <t>2487 Solstice Lane</t>
  </si>
  <si>
    <t>Grand Junction</t>
  </si>
  <si>
    <t>Colorado</t>
  </si>
  <si>
    <t>CO</t>
  </si>
  <si>
    <t>81505</t>
  </si>
  <si>
    <t>Jeff</t>
  </si>
  <si>
    <t>Cowee</t>
  </si>
  <si>
    <t>jcowee@mfpe.org</t>
  </si>
  <si>
    <t>Montana Federation of Public Employees</t>
  </si>
  <si>
    <t>4064755953</t>
  </si>
  <si>
    <t>Lora Cowee</t>
  </si>
  <si>
    <t>406-439-1068</t>
  </si>
  <si>
    <t>Cowee, Jeff</t>
  </si>
  <si>
    <t>331 Stuart</t>
  </si>
  <si>
    <t>Helena</t>
  </si>
  <si>
    <t>Montana</t>
  </si>
  <si>
    <t>MT</t>
  </si>
  <si>
    <t>59601</t>
  </si>
  <si>
    <t>Jessica</t>
  </si>
  <si>
    <t>Dunn</t>
  </si>
  <si>
    <t>jessica.dunn@geaut.org</t>
  </si>
  <si>
    <t>Utah Education Association</t>
  </si>
  <si>
    <t>Granite UniServ</t>
  </si>
  <si>
    <t>Jessica Dunn</t>
  </si>
  <si>
    <t>8015573863</t>
  </si>
  <si>
    <t>Stephen Dunn</t>
  </si>
  <si>
    <t>801-231-1926</t>
  </si>
  <si>
    <t>Dunn, Jessica</t>
  </si>
  <si>
    <t>1244 West 1975 South</t>
  </si>
  <si>
    <t>Woods Cross</t>
  </si>
  <si>
    <t>Utah</t>
  </si>
  <si>
    <t>UT</t>
  </si>
  <si>
    <t>84087</t>
  </si>
  <si>
    <t>Jesse</t>
  </si>
  <si>
    <t>Dykhuis</t>
  </si>
  <si>
    <t>jesse.dykhuis@edmn.org</t>
  </si>
  <si>
    <t>6124810830</t>
  </si>
  <si>
    <t>Jackson Dykhuis</t>
  </si>
  <si>
    <t>612-540-9376</t>
  </si>
  <si>
    <t>Dykhuis, Jesse</t>
  </si>
  <si>
    <t>1818 W 4th St</t>
  </si>
  <si>
    <t>Duluth</t>
  </si>
  <si>
    <t>55806</t>
  </si>
  <si>
    <t>Queer</t>
  </si>
  <si>
    <t>Ryan</t>
  </si>
  <si>
    <t>Grinnell</t>
  </si>
  <si>
    <t>rgrinnell@mea.org</t>
  </si>
  <si>
    <t>Michigan Education Association</t>
  </si>
  <si>
    <t>19896006951</t>
  </si>
  <si>
    <t>Angela Grinnell</t>
  </si>
  <si>
    <t>989-418-9225</t>
  </si>
  <si>
    <t>Grinnell, Ryan</t>
  </si>
  <si>
    <t>1014 pequena dr</t>
  </si>
  <si>
    <t>lake isabella</t>
  </si>
  <si>
    <t>Michigan</t>
  </si>
  <si>
    <t>MI</t>
  </si>
  <si>
    <t>48893</t>
  </si>
  <si>
    <t>Jenell</t>
  </si>
  <si>
    <t>Hartman</t>
  </si>
  <si>
    <t>jenell.hartman@neaalaska.org</t>
  </si>
  <si>
    <t>Food Allergies: Egg, Chicken, Beef, Banana, Cashews, AvocadoA vegan diet is most accommodating to my dietary/food allergy needs.</t>
  </si>
  <si>
    <t>907-347-2508</t>
  </si>
  <si>
    <t>Ian Hartman</t>
  </si>
  <si>
    <t>724-288-3346</t>
  </si>
  <si>
    <t>Hartman, Jenell</t>
  </si>
  <si>
    <t>2431  W. 79th Ave</t>
  </si>
  <si>
    <t>99502</t>
  </si>
  <si>
    <t>Prefer not to say</t>
  </si>
  <si>
    <t>Mark</t>
  </si>
  <si>
    <t>Hoffman</t>
  </si>
  <si>
    <t>MHoffman@mea.org</t>
  </si>
  <si>
    <t>(Staff)</t>
  </si>
  <si>
    <t>734-624-2066</t>
  </si>
  <si>
    <t>Charisse Hoffman</t>
  </si>
  <si>
    <t>734-626-0333</t>
  </si>
  <si>
    <t>Hoffman, Mark</t>
  </si>
  <si>
    <t>1238 Vineland Road</t>
  </si>
  <si>
    <t>St. Joseph</t>
  </si>
  <si>
    <t>49085</t>
  </si>
  <si>
    <t>Veteran (11+ years)</t>
  </si>
  <si>
    <t>Unaa</t>
  </si>
  <si>
    <t>Holiness</t>
  </si>
  <si>
    <t>UHoliness@mea.org</t>
  </si>
  <si>
    <t>313-333-4574</t>
  </si>
  <si>
    <t>Teresa Holiness-Stalling</t>
  </si>
  <si>
    <t>313-806-7529</t>
  </si>
  <si>
    <t>Holiness, Unaa</t>
  </si>
  <si>
    <t>1427 Boynton Drive</t>
  </si>
  <si>
    <t>Lansing</t>
  </si>
  <si>
    <t>48917</t>
  </si>
  <si>
    <t>Eric</t>
  </si>
  <si>
    <t>Kennedy</t>
  </si>
  <si>
    <t>ekennedy@mea.org</t>
  </si>
  <si>
    <t>810-429-7135</t>
  </si>
  <si>
    <t>Kim Kennedy</t>
  </si>
  <si>
    <t>810-444-3951</t>
  </si>
  <si>
    <t>Kennedy, Eric</t>
  </si>
  <si>
    <t>12139 Pine Row Lane</t>
  </si>
  <si>
    <t>Grand Blanc</t>
  </si>
  <si>
    <t>48439</t>
  </si>
  <si>
    <t>Kris</t>
  </si>
  <si>
    <t>Klein</t>
  </si>
  <si>
    <t>kris.klein@edmn.org</t>
  </si>
  <si>
    <t>651 724 3563</t>
  </si>
  <si>
    <t>Emily Klein</t>
  </si>
  <si>
    <t>651-724-8826</t>
  </si>
  <si>
    <t>Klein, Kris</t>
  </si>
  <si>
    <t>1 Beebe Ave_x000D_
1 BEEBE AVE MENDOTA HEIGHTS MN</t>
  </si>
  <si>
    <t>1 Beebe Ave</t>
  </si>
  <si>
    <t>Mendota Heights</t>
  </si>
  <si>
    <t>55118</t>
  </si>
  <si>
    <t>David</t>
  </si>
  <si>
    <t>Marquardt</t>
  </si>
  <si>
    <t>dave.marquardt@ndunited.org</t>
  </si>
  <si>
    <t>North Dakota United</t>
  </si>
  <si>
    <t>I will be attending the ESP Conference</t>
  </si>
  <si>
    <t>7017937309</t>
  </si>
  <si>
    <t>Mindy marquardt</t>
  </si>
  <si>
    <t>701-566-3638</t>
  </si>
  <si>
    <t>Marquardt, David</t>
  </si>
  <si>
    <t>3835 21st Ave S</t>
  </si>
  <si>
    <t>Moorhead</t>
  </si>
  <si>
    <t>56560</t>
  </si>
  <si>
    <t>Emily</t>
  </si>
  <si>
    <t>Mateo</t>
  </si>
  <si>
    <t>emily.mateo@edmn.org</t>
  </si>
  <si>
    <t>651-242-4634</t>
  </si>
  <si>
    <t>Randall Mateo</t>
  </si>
  <si>
    <t>651-283-9822</t>
  </si>
  <si>
    <t>Mateo, Emily</t>
  </si>
  <si>
    <t>500 Bay St</t>
  </si>
  <si>
    <t>St Paul</t>
  </si>
  <si>
    <t>55102</t>
  </si>
  <si>
    <t>Brian</t>
  </si>
  <si>
    <t>Michelson</t>
  </si>
  <si>
    <t>brian.michelson@edmn.org</t>
  </si>
  <si>
    <t>Great Southwest United</t>
  </si>
  <si>
    <t>651-247-5536</t>
  </si>
  <si>
    <t>Janice Michelson</t>
  </si>
  <si>
    <t>507-220-4908</t>
  </si>
  <si>
    <t>Michelson, Brian</t>
  </si>
  <si>
    <t>381 Barstad Road North</t>
  </si>
  <si>
    <t>Cottonwood</t>
  </si>
  <si>
    <t>56229</t>
  </si>
  <si>
    <t>Kurt</t>
  </si>
  <si>
    <t>Murray</t>
  </si>
  <si>
    <t>kumurray@mea.org</t>
  </si>
  <si>
    <t>6167554565</t>
  </si>
  <si>
    <t>Mary Murray</t>
  </si>
  <si>
    <t>616-755-4179</t>
  </si>
  <si>
    <t>Murray, Kurt</t>
  </si>
  <si>
    <t>1012 5th Ave</t>
  </si>
  <si>
    <t>Lake Odessa</t>
  </si>
  <si>
    <t>48849</t>
  </si>
  <si>
    <t>Samantha</t>
  </si>
  <si>
    <t>Rushmeyer</t>
  </si>
  <si>
    <t>samantha.rushmeyer@edmn.org</t>
  </si>
  <si>
    <t>3204937021</t>
  </si>
  <si>
    <t>Shelby Chollett</t>
  </si>
  <si>
    <t>612-702-8103</t>
  </si>
  <si>
    <t>Rushmeyer, Samantha</t>
  </si>
  <si>
    <t>716 19th Ave N</t>
  </si>
  <si>
    <t>Sartell</t>
  </si>
  <si>
    <t>56377</t>
  </si>
  <si>
    <t>Multiracial</t>
  </si>
  <si>
    <t>Lesbian</t>
  </si>
  <si>
    <t>26-35</t>
  </si>
  <si>
    <t>Dr. Taraja</t>
  </si>
  <si>
    <t>Shephard Allen</t>
  </si>
  <si>
    <t>shephardallent@ohea.org</t>
  </si>
  <si>
    <t>Ohio Education Association</t>
  </si>
  <si>
    <t>Avoiding milk, beef, pork</t>
  </si>
  <si>
    <t>614-327-3569</t>
  </si>
  <si>
    <t>David Allen, Jr</t>
  </si>
  <si>
    <t>Shephard Allen, Dr. Taraja</t>
  </si>
  <si>
    <t>5684 Earnings Drive</t>
  </si>
  <si>
    <t>Columbus</t>
  </si>
  <si>
    <t>Ohio</t>
  </si>
  <si>
    <t>OH</t>
  </si>
  <si>
    <t>43232</t>
  </si>
  <si>
    <t>Amber</t>
  </si>
  <si>
    <t>Spradlin</t>
  </si>
  <si>
    <t>aspradlin@okea.org</t>
  </si>
  <si>
    <t>Oklahoma Education Association</t>
  </si>
  <si>
    <t>I will be attending the ESP Conference prior to this training.</t>
  </si>
  <si>
    <t>4052016515</t>
  </si>
  <si>
    <t>Brian Spradlin</t>
  </si>
  <si>
    <t>405-201-6516</t>
  </si>
  <si>
    <t>Spradlin, Amber</t>
  </si>
  <si>
    <t>12408 Hastings Road</t>
  </si>
  <si>
    <t>Midwest City</t>
  </si>
  <si>
    <t>Oklahoma</t>
  </si>
  <si>
    <t>OK</t>
  </si>
  <si>
    <t>73130</t>
  </si>
  <si>
    <t>Earl</t>
  </si>
  <si>
    <t>Spriggs</t>
  </si>
  <si>
    <t>earl.spriggs@nsea-nv.org</t>
  </si>
  <si>
    <t>Nevada State Education Association</t>
  </si>
  <si>
    <t>Washoe Education Association</t>
  </si>
  <si>
    <t>Earl Spriggs</t>
  </si>
  <si>
    <t>775-431-5410</t>
  </si>
  <si>
    <t>Cassandra Spriggs</t>
  </si>
  <si>
    <t>775-338-3156</t>
  </si>
  <si>
    <t>Spriggs, Earl</t>
  </si>
  <si>
    <t>5058 Paseo Ct</t>
  </si>
  <si>
    <t>Sparks</t>
  </si>
  <si>
    <t>Nevada</t>
  </si>
  <si>
    <t>NV</t>
  </si>
  <si>
    <t>89436</t>
  </si>
  <si>
    <t>Melissa</t>
  </si>
  <si>
    <t>Statman</t>
  </si>
  <si>
    <t>mstatman@maineea.org</t>
  </si>
  <si>
    <t>Maine Education Association</t>
  </si>
  <si>
    <t>I am allergic to oranges. Please don’t use orange scented markers.</t>
  </si>
  <si>
    <t>8143320290</t>
  </si>
  <si>
    <t>David Statman</t>
  </si>
  <si>
    <t>814-573-2766</t>
  </si>
  <si>
    <t>Statman, Melissa</t>
  </si>
  <si>
    <t>23 Rocky Hill Ave</t>
  </si>
  <si>
    <t>Rockland</t>
  </si>
  <si>
    <t>Maine</t>
  </si>
  <si>
    <t>ME</t>
  </si>
  <si>
    <t>04841</t>
  </si>
  <si>
    <t>61+</t>
  </si>
  <si>
    <t>Lisa</t>
  </si>
  <si>
    <t>Wilson</t>
  </si>
  <si>
    <t>lwilson@maetoday.org</t>
  </si>
  <si>
    <t>Mississippi Association of Educators</t>
  </si>
  <si>
    <t>601.597.3593</t>
  </si>
  <si>
    <t>Floizell Wilson</t>
  </si>
  <si>
    <t>662-295-3430</t>
  </si>
  <si>
    <t>Wilson, Lisa</t>
  </si>
  <si>
    <t>703 Linden Circle</t>
  </si>
  <si>
    <t>Starkville</t>
  </si>
  <si>
    <t>Mississippi</t>
  </si>
  <si>
    <t>MS</t>
  </si>
  <si>
    <t>39759</t>
  </si>
  <si>
    <t>Veteran (30-39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</si>
</sst>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quot;$&quot;* #,##0_);_(&quot;$&quot;* \(#,##0\);_(&quot;$&quot;* &quot;-&quot;_);_(@_)"/>
    <numFmt numFmtId="41" formatCode="_(* #,##0_);_(* \(#,##0\);_(* &quot;-&quot;_);_(@_)"/>
    <numFmt numFmtId="44" formatCode="_(&quot;$&quot;* #,##0.00_);_(&quot;$&quot;* \(#,##0.00\);_(&quot;$&quot;* &quot;-&quot;??_);_(@_)"/>
    <numFmt numFmtId="43" formatCode="_(* #,##0.00_);_(* \(#,##0.00\);_(* &quot;-&quot;??_);_(@_)"/>
  </numFmts>
  <fonts count="6">
    <font>
      <sz val="10"/>
      <color theme="1"/>
      <name val="Arial"/>
      <family val="2"/>
    </font>
    <font>
      <b/>
      <sz val="13"/>
      <color theme="1"/>
      <name val="Calibri"/>
      <family val="2"/>
    </font>
    <font>
      <u/>
      <sz val="12"/>
      <color rgb="FF0000FF"/>
      <name val="Calibri"/>
      <family val="2"/>
    </font>
    <font>
      <sz val="12"/>
      <color theme="1"/>
      <name val="Calibri"/>
      <family val="2"/>
    </font>
    <font>
      <sz val="10"/>
      <color theme="1"/>
      <name val="Arial"/>
      <family val="2"/>
    </font>
    <font>
      <u/>
      <sz val="10"/>
      <color theme="10"/>
      <name val="Arial"/>
      <family val="2"/>
    </font>
  </fonts>
  <fills count="3">
    <fill>
      <patternFill patternType="none"/>
    </fill>
    <fill>
      <patternFill patternType="gray125"/>
    </fill>
    <fill>
      <patternFill patternType="solid">
        <fgColor rgb="FFEDEDED"/>
        <bgColor indexed="64"/>
      </patternFill>
    </fill>
  </fills>
  <borders count="2">
    <border>
      <left/>
      <right/>
      <top/>
      <bottom/>
      <diagonal/>
    </border>
    <border>
      <left/>
      <right/>
      <top style="thin">
        <color auto="1"/>
      </top>
      <bottom style="thin">
        <color auto="1"/>
      </bottom>
      <diagonal/>
    </border>
  </borders>
  <cellStyleXfs count="7">
    <xf numFmtId="0" fontId="0" fillId="0" borderId="0"/>
    <xf numFmtId="9"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5" fillId="0" borderId="0" applyNumberFormat="0" applyFill="0" applyBorder="0" applyAlignment="0" applyProtection="0"/>
  </cellStyleXfs>
  <cellXfs count="11">
    <xf numFmtId="0" fontId="0" fillId="0" borderId="0" xfId="0"/>
    <xf numFmtId="0" fontId="1" fillId="0" borderId="1" xfId="0" applyFont="1" applyBorder="1" applyAlignment="1">
      <alignment vertical="center"/>
    </xf>
    <xf numFmtId="22" fontId="3" fillId="0" borderId="0" xfId="0" applyNumberFormat="1" applyFont="1"/>
    <xf numFmtId="49" fontId="3" fillId="0" borderId="0" xfId="0" applyNumberFormat="1" applyFont="1"/>
    <xf numFmtId="14" fontId="3" fillId="0" borderId="0" xfId="0" applyNumberFormat="1" applyFont="1"/>
    <xf numFmtId="49" fontId="2" fillId="0" borderId="0" xfId="0" applyNumberFormat="1" applyFont="1"/>
    <xf numFmtId="22" fontId="3" fillId="2" borderId="0" xfId="0" applyNumberFormat="1" applyFont="1" applyFill="1"/>
    <xf numFmtId="49" fontId="3" fillId="2" borderId="0" xfId="0" applyNumberFormat="1" applyFont="1" applyFill="1"/>
    <xf numFmtId="14" fontId="3" fillId="2" borderId="0" xfId="0" applyNumberFormat="1" applyFont="1" applyFill="1"/>
    <xf numFmtId="49" fontId="2" fillId="2" borderId="0" xfId="0" applyNumberFormat="1" applyFont="1" applyFill="1"/>
    <xf numFmtId="49" fontId="5" fillId="2" borderId="0" xfId="6" applyNumberFormat="1" applyFill="1" applyAlignment="1"/>
  </cellXfs>
  <cellStyles count="7">
    <cellStyle name="Comma" xfId="4" xr:uid="{00000000-0005-0000-0000-000000000000}"/>
    <cellStyle name="Comma [0]" xfId="5" xr:uid="{00000000-0005-0000-0000-000001000000}"/>
    <cellStyle name="Currency" xfId="2" xr:uid="{00000000-0005-0000-0000-000002000000}"/>
    <cellStyle name="Currency [0]" xfId="3" xr:uid="{00000000-0005-0000-0000-000003000000}"/>
    <cellStyle name="Hyperlink" xfId="6" builtinId="8"/>
    <cellStyle name="Normal" xfId="0" builtinId="0"/>
    <cellStyle name="Percent" xfId="1" xr:uid="{00000000-0005-0000-0000-000006000000}"/>
  </cellStyles>
  <dxfs count="38">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AJ29" totalsRowShown="0" headerRowDxfId="37" dataDxfId="36">
  <autoFilter ref="A1:AJ29" xr:uid="{00000000-0009-0000-0100-000001000000}"/>
  <sortState xmlns:xlrd2="http://schemas.microsoft.com/office/spreadsheetml/2017/richdata2" ref="A2:AJ30">
    <sortCondition ref="G1:G30"/>
  </sortState>
  <tableColumns count="36">
    <tableColumn id="1" xr3:uid="{00000000-0010-0000-0000-000001000000}" name="Last Registration Date (GMT-05:00) Eastern [US &amp; Canada]" dataDxfId="35"/>
    <tableColumn id="2" xr3:uid="{00000000-0010-0000-0000-000002000000}" name="First Name" dataDxfId="34"/>
    <tableColumn id="3" xr3:uid="{00000000-0010-0000-0000-000003000000}" name="Last Name" dataDxfId="33"/>
    <tableColumn id="4" xr3:uid="{00000000-0010-0000-0000-000004000000}" name="Email Address" dataDxfId="32"/>
    <tableColumn id="5" xr3:uid="{00000000-0010-0000-0000-000005000000}" name="NEA Affiliate" dataDxfId="31"/>
    <tableColumn id="6" xr3:uid="{00000000-0010-0000-0000-000006000000}" name="Gender Pronouns - Do Not Use" dataDxfId="30"/>
    <tableColumn id="7" xr3:uid="{00000000-0010-0000-0000-000007000000}" name="Registration Type" dataDxfId="29"/>
    <tableColumn id="8" xr3:uid="{00000000-0010-0000-0000-000008000000}" name="Do you need a hotel room?" dataDxfId="28"/>
    <tableColumn id="9" xr3:uid="{00000000-0010-0000-0000-000009000000}" name="Check-In Date" dataDxfId="27"/>
    <tableColumn id="10" xr3:uid="{00000000-0010-0000-0000-00000A000000}" name="Check-Out Date" dataDxfId="26"/>
    <tableColumn id="11" xr3:uid="{00000000-0010-0000-0000-00000B000000}" name="Hotel Comments:" dataDxfId="25"/>
    <tableColumn id="12" xr3:uid="{00000000-0010-0000-0000-00000C000000}" name="Dietary Restrictions/Allergies " dataDxfId="24"/>
    <tableColumn id="13" xr3:uid="{00000000-0010-0000-0000-00000D000000}" name="Pursuant to the Americans with Disabilities Act, do you require specific aids or services?" dataDxfId="23"/>
    <tableColumn id="14" xr3:uid="{00000000-0010-0000-0000-00000E000000}" name="NEA will reimburse your employer (state, local association or UniServ Council) your travel expenses. Hotel and airfare will be direct billed and paid by NEA. Contact your state, local, or UniServ Council on your reimbursement process." dataDxfId="22"/>
    <tableColumn id="15" xr3:uid="{00000000-0010-0000-0000-00000F000000}" name="Full employer name (local association or UniServ Council no abbreviations):" dataDxfId="21"/>
    <tableColumn id="16" xr3:uid="{00000000-0010-0000-0000-000010000000}" name="Employer contact first and last name (person to contact if we need a W9):" dataDxfId="20"/>
    <tableColumn id="17" xr3:uid="{00000000-0010-0000-0000-000011000000}" name="Employer contact email address (email to contact if we need a W9):" dataDxfId="19"/>
    <tableColumn id="18" xr3:uid="{00000000-0010-0000-0000-000012000000}" name="Local Association (Not Listed)" dataDxfId="18"/>
    <tableColumn id="19" xr3:uid="{00000000-0010-0000-0000-000013000000}" name="Mobile Phone Number" dataDxfId="17"/>
    <tableColumn id="20" xr3:uid="{00000000-0010-0000-0000-000014000000}" name="Emergency Contact Name" dataDxfId="16"/>
    <tableColumn id="21" xr3:uid="{00000000-0010-0000-0000-000015000000}" name="Emergency Contact Cell Phone" dataDxfId="15"/>
    <tableColumn id="22" xr3:uid="{00000000-0010-0000-0000-000016000000}" name="Full Name" dataDxfId="14"/>
    <tableColumn id="23" xr3:uid="{00000000-0010-0000-0000-000017000000}" name="Home Address" dataDxfId="13"/>
    <tableColumn id="24" xr3:uid="{00000000-0010-0000-0000-000018000000}" name="Home Address 1" dataDxfId="12"/>
    <tableColumn id="25" xr3:uid="{00000000-0010-0000-0000-000019000000}" name="Home City" dataDxfId="11"/>
    <tableColumn id="26" xr3:uid="{00000000-0010-0000-0000-00001A000000}" name="Home State/Prov." dataDxfId="10"/>
    <tableColumn id="27" xr3:uid="{00000000-0010-0000-0000-00001B000000}" name="Home State/Prov. Code" dataDxfId="9"/>
    <tableColumn id="28" xr3:uid="{00000000-0010-0000-0000-00001C000000}" name="Home ZIP/Postal Code" dataDxfId="8"/>
    <tableColumn id="29" xr3:uid="{00000000-0010-0000-0000-00001D000000}" name="What is your Race/Ethnicity?" dataDxfId="7"/>
    <tableColumn id="30" xr3:uid="{00000000-0010-0000-0000-00001E000000}" name="What is your sexual orientation?" dataDxfId="6"/>
    <tableColumn id="31" xr3:uid="{00000000-0010-0000-0000-00001F000000}" name="Please select your gender identity" dataDxfId="5"/>
    <tableColumn id="32" xr3:uid="{00000000-0010-0000-0000-000020000000}" name="What is your age range?" dataDxfId="4"/>
    <tableColumn id="33" xr3:uid="{00000000-0010-0000-0000-000021000000}" name="What is your career experience?" dataDxfId="3"/>
    <tableColumn id="34" xr3:uid="{00000000-0010-0000-0000-000022000000}" name="Invitee Status" dataDxfId="2"/>
    <tableColumn id="35" xr3:uid="{00000000-0010-0000-0000-000023000000}" name="Do you have dietary restrictions?" dataDxfId="1"/>
    <tableColumn id="36" xr3:uid="{00000000-0010-0000-0000-000024000000}" name="Pursuant to the ADA do you require specific aids?"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app.cvent.com/subscribers/events2/Invitee/InviteeDetails?evtstub=c389d55b-4859-4ae6-be5b-23e2c233c7e6&amp;inviteestub=c227d538-bfdc-41c4-a5e9-48496d25d368" TargetMode="External"/><Relationship Id="rId13" Type="http://schemas.openxmlformats.org/officeDocument/2006/relationships/hyperlink" Target="https://app.cvent.com/subscribers/events2/Invitee/InviteeDetails?evtstub=c389d55b-4859-4ae6-be5b-23e2c233c7e6&amp;inviteestub=1cf5ec42-9688-4f27-92c5-81a4861cb09b" TargetMode="External"/><Relationship Id="rId18" Type="http://schemas.openxmlformats.org/officeDocument/2006/relationships/hyperlink" Target="https://app.cvent.com/subscribers/events2/Invitee/InviteeDetails?evtstub=c389d55b-4859-4ae6-be5b-23e2c233c7e6&amp;inviteestub=6383a3c2-95a4-4da1-bc88-c755f8d811fb" TargetMode="External"/><Relationship Id="rId26" Type="http://schemas.openxmlformats.org/officeDocument/2006/relationships/hyperlink" Target="https://app.cvent.com/subscribers/events2/Invitee/InviteeDetails?evtstub=c389d55b-4859-4ae6-be5b-23e2c233c7e6&amp;inviteestub=d8db7686-ef13-451a-b764-9639bbf6b7ca" TargetMode="External"/><Relationship Id="rId3" Type="http://schemas.openxmlformats.org/officeDocument/2006/relationships/hyperlink" Target="https://app.cvent.com/subscribers/events2/Invitee/InviteeDetails?evtstub=c389d55b-4859-4ae6-be5b-23e2c233c7e6&amp;inviteestub=c4b710eb-e608-4df4-a140-d1ac40b0575d" TargetMode="External"/><Relationship Id="rId21" Type="http://schemas.openxmlformats.org/officeDocument/2006/relationships/hyperlink" Target="https://app.cvent.com/subscribers/events2/Invitee/InviteeDetails?evtstub=c389d55b-4859-4ae6-be5b-23e2c233c7e6&amp;inviteestub=27f36108-ce9f-4fd7-a15b-a1b8d5c5feb4" TargetMode="External"/><Relationship Id="rId7" Type="http://schemas.openxmlformats.org/officeDocument/2006/relationships/hyperlink" Target="https://app.cvent.com/subscribers/events2/Invitee/InviteeDetails?evtstub=c389d55b-4859-4ae6-be5b-23e2c233c7e6&amp;inviteestub=1c62b594-aaff-45c5-b16b-4835da8f964b" TargetMode="External"/><Relationship Id="rId12" Type="http://schemas.openxmlformats.org/officeDocument/2006/relationships/hyperlink" Target="https://app.cvent.com/subscribers/events2/Invitee/InviteeDetails?evtstub=c389d55b-4859-4ae6-be5b-23e2c233c7e6&amp;inviteestub=b1867f0f-5eab-4bab-a789-e72a6071a6a9" TargetMode="External"/><Relationship Id="rId17" Type="http://schemas.openxmlformats.org/officeDocument/2006/relationships/hyperlink" Target="https://app.cvent.com/subscribers/events2/Invitee/InviteeDetails?evtstub=c389d55b-4859-4ae6-be5b-23e2c233c7e6&amp;inviteestub=2efd7eb7-9fd6-42b3-b534-49b99cb342cf" TargetMode="External"/><Relationship Id="rId25" Type="http://schemas.openxmlformats.org/officeDocument/2006/relationships/hyperlink" Target="https://app.cvent.com/subscribers/events2/Invitee/InviteeDetails?evtstub=c389d55b-4859-4ae6-be5b-23e2c233c7e6&amp;inviteestub=febdd0f8-a02b-4c2f-bb89-4239eeea62c7" TargetMode="External"/><Relationship Id="rId2" Type="http://schemas.openxmlformats.org/officeDocument/2006/relationships/hyperlink" Target="https://app.cvent.com/subscribers/events2/Invitee/InviteeDetails?evtstub=c389d55b-4859-4ae6-be5b-23e2c233c7e6&amp;inviteestub=92406155-0175-4483-a682-8cbdd84d2deb" TargetMode="External"/><Relationship Id="rId16" Type="http://schemas.openxmlformats.org/officeDocument/2006/relationships/hyperlink" Target="https://app.cvent.com/subscribers/events2/Invitee/InviteeDetails?evtstub=c389d55b-4859-4ae6-be5b-23e2c233c7e6&amp;inviteestub=c743dc3c-3bfa-497d-ace1-ca3c0e89a9e9" TargetMode="External"/><Relationship Id="rId20" Type="http://schemas.openxmlformats.org/officeDocument/2006/relationships/hyperlink" Target="https://app.cvent.com/subscribers/events2/Invitee/InviteeDetails?evtstub=c389d55b-4859-4ae6-be5b-23e2c233c7e6&amp;inviteestub=330509ef-506d-48aa-baf3-67264af72448" TargetMode="External"/><Relationship Id="rId29" Type="http://schemas.openxmlformats.org/officeDocument/2006/relationships/hyperlink" Target="mailto:jesse.dykhuis@edmn.org" TargetMode="External"/><Relationship Id="rId1" Type="http://schemas.openxmlformats.org/officeDocument/2006/relationships/hyperlink" Target="https://app.cvent.com/subscribers/events2/Invitee/InviteeDetails?evtstub=c389d55b-4859-4ae6-be5b-23e2c233c7e6&amp;inviteestub=bf6adbbd-defa-4ffe-a381-d376bbccb172" TargetMode="External"/><Relationship Id="rId6" Type="http://schemas.openxmlformats.org/officeDocument/2006/relationships/hyperlink" Target="https://app.cvent.com/subscribers/events2/Invitee/InviteeDetails?evtstub=c389d55b-4859-4ae6-be5b-23e2c233c7e6&amp;inviteestub=9fc96a6d-9a03-4e6e-8967-5563fa2a9518" TargetMode="External"/><Relationship Id="rId11" Type="http://schemas.openxmlformats.org/officeDocument/2006/relationships/hyperlink" Target="https://app.cvent.com/subscribers/events2/Invitee/InviteeDetails?evtstub=c389d55b-4859-4ae6-be5b-23e2c233c7e6&amp;inviteestub=7103ca5d-894a-48ec-97aa-5d1552078d05" TargetMode="External"/><Relationship Id="rId24" Type="http://schemas.openxmlformats.org/officeDocument/2006/relationships/hyperlink" Target="https://app.cvent.com/subscribers/events2/Invitee/InviteeDetails?evtstub=c389d55b-4859-4ae6-be5b-23e2c233c7e6&amp;inviteestub=96a88ec4-a035-4282-a527-a331145aadc5" TargetMode="External"/><Relationship Id="rId5" Type="http://schemas.openxmlformats.org/officeDocument/2006/relationships/hyperlink" Target="https://app.cvent.com/subscribers/events2/Invitee/InviteeDetails?evtstub=c389d55b-4859-4ae6-be5b-23e2c233c7e6&amp;inviteestub=af5c9fac-2223-42ed-8557-d96f85129827" TargetMode="External"/><Relationship Id="rId15" Type="http://schemas.openxmlformats.org/officeDocument/2006/relationships/hyperlink" Target="https://app.cvent.com/subscribers/events2/Invitee/InviteeDetails?evtstub=c389d55b-4859-4ae6-be5b-23e2c233c7e6&amp;inviteestub=0b1f1674-3d67-4652-baac-3c6e330256f7" TargetMode="External"/><Relationship Id="rId23" Type="http://schemas.openxmlformats.org/officeDocument/2006/relationships/hyperlink" Target="https://app.cvent.com/subscribers/events2/Invitee/InviteeDetails?evtstub=c389d55b-4859-4ae6-be5b-23e2c233c7e6&amp;inviteestub=81bec5e2-2197-463a-bd99-11bd3e2050ab" TargetMode="External"/><Relationship Id="rId28" Type="http://schemas.openxmlformats.org/officeDocument/2006/relationships/hyperlink" Target="https://app.cvent.com/subscribers/events2/Invitee/InviteeDetails?evtstub=c389d55b-4859-4ae6-be5b-23e2c233c7e6&amp;inviteestub=b2ce5ca4-1e49-42cf-923a-0f9cd26c4c12" TargetMode="External"/><Relationship Id="rId10" Type="http://schemas.openxmlformats.org/officeDocument/2006/relationships/hyperlink" Target="https://app.cvent.com/subscribers/events2/Invitee/InviteeDetails?evtstub=c389d55b-4859-4ae6-be5b-23e2c233c7e6&amp;inviteestub=c2720181-56c7-435d-bebf-1c1183f45b31" TargetMode="External"/><Relationship Id="rId19" Type="http://schemas.openxmlformats.org/officeDocument/2006/relationships/hyperlink" Target="https://app.cvent.com/subscribers/events2/Invitee/InviteeDetails?evtstub=c389d55b-4859-4ae6-be5b-23e2c233c7e6&amp;inviteestub=ef648c37-8c2c-441f-9c60-691fa9dac526" TargetMode="External"/><Relationship Id="rId4" Type="http://schemas.openxmlformats.org/officeDocument/2006/relationships/hyperlink" Target="https://app.cvent.com/subscribers/events2/Invitee/InviteeDetails?evtstub=c389d55b-4859-4ae6-be5b-23e2c233c7e6&amp;inviteestub=0fdf9785-9099-46c4-9ff4-95c42d517cce" TargetMode="External"/><Relationship Id="rId9" Type="http://schemas.openxmlformats.org/officeDocument/2006/relationships/hyperlink" Target="https://app.cvent.com/subscribers/events2/Invitee/InviteeDetails?evtstub=c389d55b-4859-4ae6-be5b-23e2c233c7e6&amp;inviteestub=a4ff7ab5-f05d-4208-b2dd-7352bd44b092" TargetMode="External"/><Relationship Id="rId14" Type="http://schemas.openxmlformats.org/officeDocument/2006/relationships/hyperlink" Target="https://app.cvent.com/subscribers/events2/Invitee/InviteeDetails?evtstub=c389d55b-4859-4ae6-be5b-23e2c233c7e6&amp;inviteestub=0598fd8b-2cbd-431e-9be7-043068061c49" TargetMode="External"/><Relationship Id="rId22" Type="http://schemas.openxmlformats.org/officeDocument/2006/relationships/hyperlink" Target="https://app.cvent.com/subscribers/events2/Invitee/InviteeDetails?evtstub=c389d55b-4859-4ae6-be5b-23e2c233c7e6&amp;inviteestub=60a905f8-a3d6-4483-83a0-d296b0417e5d" TargetMode="External"/><Relationship Id="rId27" Type="http://schemas.openxmlformats.org/officeDocument/2006/relationships/hyperlink" Target="https://app.cvent.com/subscribers/events2/Invitee/InviteeDetails?evtstub=c389d55b-4859-4ae6-be5b-23e2c233c7e6&amp;inviteestub=b86494e9-d72c-4ed8-9d4a-fab0d2a1517b" TargetMode="External"/><Relationship Id="rId30"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29"/>
  <sheetViews>
    <sheetView tabSelected="1" workbookViewId="0">
      <selection activeCell="C30" sqref="C30"/>
    </sheetView>
  </sheetViews>
  <sheetFormatPr defaultColWidth="18.5703125" defaultRowHeight="12.6"/>
  <cols>
    <col min="4" max="4" width="35.5703125" customWidth="1"/>
  </cols>
  <sheetData>
    <row r="1" spans="1:36" ht="17.10000000000000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row>
    <row r="2" spans="1:36" ht="15.6">
      <c r="A2" s="2">
        <f>DATE(2025,2,24)+TIME(13,56,13)</f>
        <v>45712.580706018518</v>
      </c>
      <c r="B2" s="3" t="s">
        <v>36</v>
      </c>
      <c r="C2" s="3" t="s">
        <v>37</v>
      </c>
      <c r="D2" s="3" t="s">
        <v>38</v>
      </c>
      <c r="E2" s="3" t="s">
        <v>39</v>
      </c>
      <c r="F2" s="3" t="s">
        <v>40</v>
      </c>
      <c r="G2" s="3" t="s">
        <v>41</v>
      </c>
      <c r="H2" s="3" t="s">
        <v>42</v>
      </c>
      <c r="I2" s="4">
        <f t="shared" ref="I2:I8" si="0">DATE(2025,3,23)</f>
        <v>45739</v>
      </c>
      <c r="J2" s="4">
        <f>DATE(2025,3,27)</f>
        <v>45743</v>
      </c>
      <c r="K2" s="3" t="s">
        <v>43</v>
      </c>
      <c r="L2" s="3" t="s">
        <v>44</v>
      </c>
      <c r="M2" s="3" t="s">
        <v>45</v>
      </c>
      <c r="N2" s="3" t="s">
        <v>46</v>
      </c>
      <c r="O2" s="3"/>
      <c r="P2" s="3"/>
      <c r="Q2" s="3"/>
      <c r="R2" s="3"/>
      <c r="S2" s="3" t="s">
        <v>47</v>
      </c>
      <c r="T2" s="3" t="s">
        <v>48</v>
      </c>
      <c r="U2" s="3" t="s">
        <v>49</v>
      </c>
      <c r="V2" s="5" t="s">
        <v>50</v>
      </c>
      <c r="W2" s="3" t="s">
        <v>51</v>
      </c>
      <c r="X2" s="3" t="s">
        <v>52</v>
      </c>
      <c r="Y2" s="3" t="s">
        <v>53</v>
      </c>
      <c r="Z2" s="3" t="s">
        <v>54</v>
      </c>
      <c r="AA2" s="3" t="s">
        <v>55</v>
      </c>
      <c r="AB2" s="3" t="s">
        <v>56</v>
      </c>
      <c r="AC2" s="3" t="s">
        <v>57</v>
      </c>
      <c r="AD2" s="3" t="s">
        <v>58</v>
      </c>
      <c r="AE2" s="3" t="s">
        <v>59</v>
      </c>
      <c r="AF2" s="3" t="s">
        <v>60</v>
      </c>
      <c r="AG2" s="3" t="s">
        <v>61</v>
      </c>
      <c r="AH2" s="3" t="s">
        <v>62</v>
      </c>
      <c r="AI2" s="3"/>
      <c r="AJ2" s="3"/>
    </row>
    <row r="3" spans="1:36" ht="15.6">
      <c r="A3" s="6">
        <f>DATE(2025,2,24)+TIME(13,8,2)</f>
        <v>45712.54724537037</v>
      </c>
      <c r="B3" s="7" t="s">
        <v>63</v>
      </c>
      <c r="C3" s="7" t="s">
        <v>64</v>
      </c>
      <c r="D3" s="7" t="s">
        <v>65</v>
      </c>
      <c r="E3" s="7" t="s">
        <v>66</v>
      </c>
      <c r="F3" s="7" t="s">
        <v>40</v>
      </c>
      <c r="G3" s="7" t="s">
        <v>41</v>
      </c>
      <c r="H3" s="7" t="s">
        <v>42</v>
      </c>
      <c r="I3" s="8">
        <f t="shared" si="0"/>
        <v>45739</v>
      </c>
      <c r="J3" s="8">
        <f>DATE(2025,3,27)</f>
        <v>45743</v>
      </c>
      <c r="K3" s="7"/>
      <c r="L3" s="7" t="s">
        <v>67</v>
      </c>
      <c r="M3" s="7" t="s">
        <v>45</v>
      </c>
      <c r="N3" s="7" t="s">
        <v>46</v>
      </c>
      <c r="O3" s="7"/>
      <c r="P3" s="7"/>
      <c r="Q3" s="7"/>
      <c r="R3" s="7"/>
      <c r="S3" s="7" t="s">
        <v>68</v>
      </c>
      <c r="T3" s="7" t="s">
        <v>69</v>
      </c>
      <c r="U3" s="7" t="s">
        <v>70</v>
      </c>
      <c r="V3" s="9" t="s">
        <v>71</v>
      </c>
      <c r="W3" s="7" t="s">
        <v>72</v>
      </c>
      <c r="X3" s="7" t="s">
        <v>73</v>
      </c>
      <c r="Y3" s="7" t="s">
        <v>74</v>
      </c>
      <c r="Z3" s="7" t="s">
        <v>75</v>
      </c>
      <c r="AA3" s="7" t="s">
        <v>76</v>
      </c>
      <c r="AB3" s="7" t="s">
        <v>77</v>
      </c>
      <c r="AC3" s="7" t="s">
        <v>57</v>
      </c>
      <c r="AD3" s="7" t="s">
        <v>58</v>
      </c>
      <c r="AE3" s="7" t="s">
        <v>59</v>
      </c>
      <c r="AF3" s="7" t="s">
        <v>60</v>
      </c>
      <c r="AG3" s="7" t="s">
        <v>78</v>
      </c>
      <c r="AH3" s="7" t="s">
        <v>62</v>
      </c>
      <c r="AI3" s="7" t="s">
        <v>79</v>
      </c>
      <c r="AJ3" s="7" t="s">
        <v>80</v>
      </c>
    </row>
    <row r="4" spans="1:36" ht="15.6">
      <c r="A4" s="2">
        <f>DATE(2025,2,24)+TIME(12,17,59)</f>
        <v>45712.512488425928</v>
      </c>
      <c r="B4" s="3" t="s">
        <v>81</v>
      </c>
      <c r="C4" s="3" t="s">
        <v>82</v>
      </c>
      <c r="D4" s="3" t="s">
        <v>83</v>
      </c>
      <c r="E4" s="3" t="s">
        <v>84</v>
      </c>
      <c r="F4" s="3" t="s">
        <v>85</v>
      </c>
      <c r="G4" s="3" t="s">
        <v>41</v>
      </c>
      <c r="H4" s="3" t="s">
        <v>42</v>
      </c>
      <c r="I4" s="4">
        <f t="shared" si="0"/>
        <v>45739</v>
      </c>
      <c r="J4" s="4">
        <f>DATE(2025,3,28)</f>
        <v>45744</v>
      </c>
      <c r="K4" s="3"/>
      <c r="L4" s="3"/>
      <c r="M4" s="3" t="s">
        <v>45</v>
      </c>
      <c r="N4" s="3" t="s">
        <v>46</v>
      </c>
      <c r="O4" s="3"/>
      <c r="P4" s="3"/>
      <c r="Q4" s="3"/>
      <c r="R4" s="3"/>
      <c r="S4" s="3" t="s">
        <v>86</v>
      </c>
      <c r="T4" s="3" t="s">
        <v>87</v>
      </c>
      <c r="U4" s="3" t="s">
        <v>88</v>
      </c>
      <c r="V4" s="5" t="s">
        <v>89</v>
      </c>
      <c r="W4" s="3" t="s">
        <v>90</v>
      </c>
      <c r="X4" s="3" t="s">
        <v>91</v>
      </c>
      <c r="Y4" s="3" t="s">
        <v>92</v>
      </c>
      <c r="Z4" s="3" t="s">
        <v>93</v>
      </c>
      <c r="AA4" s="3" t="s">
        <v>94</v>
      </c>
      <c r="AB4" s="3" t="s">
        <v>95</v>
      </c>
      <c r="AC4" s="3" t="s">
        <v>57</v>
      </c>
      <c r="AD4" s="3" t="s">
        <v>96</v>
      </c>
      <c r="AE4" s="3" t="s">
        <v>97</v>
      </c>
      <c r="AF4" s="3" t="s">
        <v>98</v>
      </c>
      <c r="AG4" s="3" t="s">
        <v>99</v>
      </c>
      <c r="AH4" s="3" t="s">
        <v>62</v>
      </c>
      <c r="AI4" s="3" t="s">
        <v>79</v>
      </c>
      <c r="AJ4" s="3" t="s">
        <v>80</v>
      </c>
    </row>
    <row r="5" spans="1:36" ht="15.6">
      <c r="A5" s="6">
        <f>DATE(2025,2,24)+TIME(12,49,2)</f>
        <v>45712.534050925926</v>
      </c>
      <c r="B5" s="7" t="s">
        <v>100</v>
      </c>
      <c r="C5" s="7" t="s">
        <v>101</v>
      </c>
      <c r="D5" s="7" t="s">
        <v>102</v>
      </c>
      <c r="E5" s="7" t="s">
        <v>85</v>
      </c>
      <c r="F5" s="7" t="s">
        <v>40</v>
      </c>
      <c r="G5" s="7" t="s">
        <v>41</v>
      </c>
      <c r="H5" s="7" t="s">
        <v>42</v>
      </c>
      <c r="I5" s="8">
        <f t="shared" si="0"/>
        <v>45739</v>
      </c>
      <c r="J5" s="8">
        <f>DATE(2025,3,27)</f>
        <v>45743</v>
      </c>
      <c r="K5" s="7"/>
      <c r="L5" s="7"/>
      <c r="M5" s="7" t="s">
        <v>45</v>
      </c>
      <c r="N5" s="7" t="s">
        <v>103</v>
      </c>
      <c r="O5" s="7" t="s">
        <v>104</v>
      </c>
      <c r="P5" s="7" t="s">
        <v>105</v>
      </c>
      <c r="Q5" s="7" t="s">
        <v>106</v>
      </c>
      <c r="R5" s="7"/>
      <c r="S5" s="7" t="s">
        <v>107</v>
      </c>
      <c r="T5" s="7" t="s">
        <v>108</v>
      </c>
      <c r="U5" s="7" t="s">
        <v>109</v>
      </c>
      <c r="V5" s="9" t="s">
        <v>110</v>
      </c>
      <c r="W5" s="7" t="s">
        <v>111</v>
      </c>
      <c r="X5" s="7" t="s">
        <v>111</v>
      </c>
      <c r="Y5" s="7" t="s">
        <v>112</v>
      </c>
      <c r="Z5" s="7" t="s">
        <v>113</v>
      </c>
      <c r="AA5" s="7" t="s">
        <v>114</v>
      </c>
      <c r="AB5" s="7" t="s">
        <v>115</v>
      </c>
      <c r="AC5" s="7" t="s">
        <v>57</v>
      </c>
      <c r="AD5" s="7" t="s">
        <v>58</v>
      </c>
      <c r="AE5" s="7" t="s">
        <v>59</v>
      </c>
      <c r="AF5" s="7" t="s">
        <v>60</v>
      </c>
      <c r="AG5" s="7" t="s">
        <v>116</v>
      </c>
      <c r="AH5" s="7" t="s">
        <v>62</v>
      </c>
      <c r="AI5" s="7"/>
      <c r="AJ5" s="7"/>
    </row>
    <row r="6" spans="1:36" ht="15.6">
      <c r="A6" s="6">
        <f>DATE(2025,2,24)+TIME(13,56,57)</f>
        <v>45712.58121527778</v>
      </c>
      <c r="B6" s="7" t="s">
        <v>117</v>
      </c>
      <c r="C6" s="7" t="s">
        <v>118</v>
      </c>
      <c r="D6" s="7" t="s">
        <v>119</v>
      </c>
      <c r="E6" s="7" t="s">
        <v>120</v>
      </c>
      <c r="F6" s="7" t="s">
        <v>40</v>
      </c>
      <c r="G6" s="7" t="s">
        <v>41</v>
      </c>
      <c r="H6" s="7" t="s">
        <v>42</v>
      </c>
      <c r="I6" s="8">
        <f t="shared" si="0"/>
        <v>45739</v>
      </c>
      <c r="J6" s="8">
        <f>DATE(2025,3,27)</f>
        <v>45743</v>
      </c>
      <c r="K6" s="7"/>
      <c r="L6" s="7"/>
      <c r="M6" s="7" t="s">
        <v>45</v>
      </c>
      <c r="N6" s="7" t="s">
        <v>46</v>
      </c>
      <c r="O6" s="7"/>
      <c r="P6" s="7"/>
      <c r="Q6" s="7"/>
      <c r="R6" s="7"/>
      <c r="S6" s="7" t="s">
        <v>121</v>
      </c>
      <c r="T6" s="7" t="s">
        <v>122</v>
      </c>
      <c r="U6" s="7" t="s">
        <v>123</v>
      </c>
      <c r="V6" s="9" t="s">
        <v>124</v>
      </c>
      <c r="W6" s="7" t="s">
        <v>125</v>
      </c>
      <c r="X6" s="7" t="s">
        <v>125</v>
      </c>
      <c r="Y6" s="7" t="s">
        <v>126</v>
      </c>
      <c r="Z6" s="7" t="s">
        <v>127</v>
      </c>
      <c r="AA6" s="7" t="s">
        <v>128</v>
      </c>
      <c r="AB6" s="7" t="s">
        <v>129</v>
      </c>
      <c r="AC6" s="7" t="s">
        <v>57</v>
      </c>
      <c r="AD6" s="7" t="s">
        <v>58</v>
      </c>
      <c r="AE6" s="7" t="s">
        <v>59</v>
      </c>
      <c r="AF6" s="7" t="s">
        <v>98</v>
      </c>
      <c r="AG6" s="7" t="s">
        <v>61</v>
      </c>
      <c r="AH6" s="7" t="s">
        <v>62</v>
      </c>
      <c r="AI6" s="7" t="s">
        <v>79</v>
      </c>
      <c r="AJ6" s="7" t="s">
        <v>80</v>
      </c>
    </row>
    <row r="7" spans="1:36" ht="15.6">
      <c r="A7" s="2">
        <f>DATE(2025,2,24)+TIME(12,1,43)</f>
        <v>45712.501192129632</v>
      </c>
      <c r="B7" s="3" t="s">
        <v>130</v>
      </c>
      <c r="C7" s="3" t="s">
        <v>131</v>
      </c>
      <c r="D7" s="3" t="s">
        <v>132</v>
      </c>
      <c r="E7" s="3" t="s">
        <v>133</v>
      </c>
      <c r="F7" s="3" t="s">
        <v>134</v>
      </c>
      <c r="G7" s="3" t="s">
        <v>41</v>
      </c>
      <c r="H7" s="3" t="s">
        <v>42</v>
      </c>
      <c r="I7" s="4">
        <f t="shared" si="0"/>
        <v>45739</v>
      </c>
      <c r="J7" s="4">
        <f>DATE(2025,3,27)</f>
        <v>45743</v>
      </c>
      <c r="K7" s="3"/>
      <c r="L7" s="3"/>
      <c r="M7" s="3"/>
      <c r="N7" s="3" t="s">
        <v>46</v>
      </c>
      <c r="O7" s="3"/>
      <c r="P7" s="3"/>
      <c r="Q7" s="3"/>
      <c r="R7" s="3"/>
      <c r="S7" s="3" t="s">
        <v>135</v>
      </c>
      <c r="T7" s="3" t="s">
        <v>136</v>
      </c>
      <c r="U7" s="3" t="s">
        <v>137</v>
      </c>
      <c r="V7" s="5" t="s">
        <v>138</v>
      </c>
      <c r="W7" s="3" t="s">
        <v>139</v>
      </c>
      <c r="X7" s="3" t="s">
        <v>139</v>
      </c>
      <c r="Y7" s="3" t="s">
        <v>140</v>
      </c>
      <c r="Z7" s="3" t="s">
        <v>141</v>
      </c>
      <c r="AA7" s="3" t="s">
        <v>142</v>
      </c>
      <c r="AB7" s="3" t="s">
        <v>143</v>
      </c>
      <c r="AC7" s="3" t="s">
        <v>144</v>
      </c>
      <c r="AD7" s="3" t="s">
        <v>58</v>
      </c>
      <c r="AE7" s="3" t="s">
        <v>145</v>
      </c>
      <c r="AF7" s="3" t="s">
        <v>98</v>
      </c>
      <c r="AG7" s="3" t="s">
        <v>116</v>
      </c>
      <c r="AH7" s="3" t="s">
        <v>62</v>
      </c>
      <c r="AI7" s="3"/>
      <c r="AJ7" s="3"/>
    </row>
    <row r="8" spans="1:36" ht="15.6">
      <c r="A8" s="6">
        <f>DATE(2024,11,13)+TIME(9,59,27)</f>
        <v>45609.416284722225</v>
      </c>
      <c r="B8" s="7" t="s">
        <v>146</v>
      </c>
      <c r="C8" s="7" t="s">
        <v>147</v>
      </c>
      <c r="D8" s="7" t="s">
        <v>148</v>
      </c>
      <c r="E8" s="7" t="s">
        <v>149</v>
      </c>
      <c r="F8" s="7" t="s">
        <v>40</v>
      </c>
      <c r="G8" s="7" t="s">
        <v>150</v>
      </c>
      <c r="H8" s="7" t="s">
        <v>42</v>
      </c>
      <c r="I8" s="8">
        <f t="shared" si="0"/>
        <v>45739</v>
      </c>
      <c r="J8" s="8">
        <f>DATE(2025,3,27)</f>
        <v>45743</v>
      </c>
      <c r="K8" s="7"/>
      <c r="L8" s="7"/>
      <c r="M8" s="7"/>
      <c r="N8" s="7" t="s">
        <v>46</v>
      </c>
      <c r="O8" s="7"/>
      <c r="P8" s="7"/>
      <c r="Q8" s="7"/>
      <c r="R8" s="7" t="s">
        <v>151</v>
      </c>
      <c r="S8" s="7" t="s">
        <v>152</v>
      </c>
      <c r="T8" s="7" t="s">
        <v>153</v>
      </c>
      <c r="U8" s="7" t="s">
        <v>154</v>
      </c>
      <c r="V8" s="9" t="s">
        <v>155</v>
      </c>
      <c r="W8" s="7" t="s">
        <v>156</v>
      </c>
      <c r="X8" s="7" t="s">
        <v>156</v>
      </c>
      <c r="Y8" s="7" t="s">
        <v>141</v>
      </c>
      <c r="Z8" s="7" t="s">
        <v>157</v>
      </c>
      <c r="AA8" s="7" t="s">
        <v>158</v>
      </c>
      <c r="AB8" s="7" t="s">
        <v>159</v>
      </c>
      <c r="AC8" s="7" t="s">
        <v>160</v>
      </c>
      <c r="AD8" s="7" t="s">
        <v>58</v>
      </c>
      <c r="AE8" s="7" t="s">
        <v>59</v>
      </c>
      <c r="AF8" s="7" t="s">
        <v>98</v>
      </c>
      <c r="AG8" s="7" t="s">
        <v>78</v>
      </c>
      <c r="AH8" s="7" t="s">
        <v>62</v>
      </c>
      <c r="AI8" s="7"/>
      <c r="AJ8" s="7" t="s">
        <v>80</v>
      </c>
    </row>
    <row r="9" spans="1:36" ht="15.6">
      <c r="A9" s="2">
        <f>DATE(2024,12,10)+TIME(13,40,40)</f>
        <v>45636.569907407407</v>
      </c>
      <c r="B9" s="3" t="s">
        <v>161</v>
      </c>
      <c r="C9" s="3" t="s">
        <v>162</v>
      </c>
      <c r="D9" s="3" t="s">
        <v>163</v>
      </c>
      <c r="E9" s="3" t="s">
        <v>66</v>
      </c>
      <c r="F9" s="3" t="s">
        <v>134</v>
      </c>
      <c r="G9" s="3" t="s">
        <v>164</v>
      </c>
      <c r="H9" s="3" t="s">
        <v>42</v>
      </c>
      <c r="I9" s="4">
        <f t="shared" ref="I9:I18" si="1">DATE(2025,3,24)</f>
        <v>45740</v>
      </c>
      <c r="J9" s="4">
        <f>DATE(2025,3,28)</f>
        <v>45744</v>
      </c>
      <c r="K9" s="3"/>
      <c r="L9" s="3"/>
      <c r="M9" s="3" t="s">
        <v>45</v>
      </c>
      <c r="N9" s="3" t="s">
        <v>46</v>
      </c>
      <c r="O9" s="3"/>
      <c r="P9" s="3"/>
      <c r="Q9" s="3"/>
      <c r="R9" s="3"/>
      <c r="S9" s="3" t="s">
        <v>165</v>
      </c>
      <c r="T9" s="3" t="s">
        <v>166</v>
      </c>
      <c r="U9" s="3" t="s">
        <v>167</v>
      </c>
      <c r="V9" s="5" t="s">
        <v>168</v>
      </c>
      <c r="W9" s="3" t="s">
        <v>169</v>
      </c>
      <c r="X9" s="3" t="s">
        <v>169</v>
      </c>
      <c r="Y9" s="3" t="s">
        <v>74</v>
      </c>
      <c r="Z9" s="3" t="s">
        <v>75</v>
      </c>
      <c r="AA9" s="3" t="s">
        <v>76</v>
      </c>
      <c r="AB9" s="3" t="s">
        <v>170</v>
      </c>
      <c r="AC9" s="3" t="s">
        <v>57</v>
      </c>
      <c r="AD9" s="3" t="s">
        <v>58</v>
      </c>
      <c r="AE9" s="3" t="s">
        <v>145</v>
      </c>
      <c r="AF9" s="3" t="s">
        <v>60</v>
      </c>
      <c r="AG9" s="3" t="s">
        <v>99</v>
      </c>
      <c r="AH9" s="3" t="s">
        <v>62</v>
      </c>
      <c r="AI9" s="3"/>
      <c r="AJ9" s="3"/>
    </row>
    <row r="10" spans="1:36" ht="15.6">
      <c r="A10" s="6">
        <f>DATE(2024,11,21)+TIME(16,57,0)</f>
        <v>45617.706250000003</v>
      </c>
      <c r="B10" s="7" t="s">
        <v>171</v>
      </c>
      <c r="C10" s="7" t="s">
        <v>172</v>
      </c>
      <c r="D10" s="7" t="s">
        <v>173</v>
      </c>
      <c r="E10" s="7" t="s">
        <v>174</v>
      </c>
      <c r="F10" s="7" t="s">
        <v>40</v>
      </c>
      <c r="G10" s="7" t="s">
        <v>164</v>
      </c>
      <c r="H10" s="7" t="s">
        <v>42</v>
      </c>
      <c r="I10" s="8">
        <f t="shared" si="1"/>
        <v>45740</v>
      </c>
      <c r="J10" s="8">
        <f>DATE(2025,3,28)</f>
        <v>45744</v>
      </c>
      <c r="K10" s="7"/>
      <c r="L10" s="7"/>
      <c r="M10" s="7" t="s">
        <v>45</v>
      </c>
      <c r="N10" s="7" t="s">
        <v>103</v>
      </c>
      <c r="O10" s="7" t="s">
        <v>175</v>
      </c>
      <c r="P10" s="7" t="s">
        <v>176</v>
      </c>
      <c r="Q10" s="7" t="s">
        <v>177</v>
      </c>
      <c r="R10" s="7"/>
      <c r="S10" s="7" t="s">
        <v>178</v>
      </c>
      <c r="T10" s="7" t="s">
        <v>179</v>
      </c>
      <c r="U10" s="7" t="s">
        <v>180</v>
      </c>
      <c r="V10" s="9" t="s">
        <v>181</v>
      </c>
      <c r="W10" s="7" t="s">
        <v>182</v>
      </c>
      <c r="X10" s="7" t="s">
        <v>182</v>
      </c>
      <c r="Y10" s="7" t="s">
        <v>183</v>
      </c>
      <c r="Z10" s="7" t="s">
        <v>184</v>
      </c>
      <c r="AA10" s="7" t="s">
        <v>185</v>
      </c>
      <c r="AB10" s="7" t="s">
        <v>186</v>
      </c>
      <c r="AC10" s="7" t="s">
        <v>144</v>
      </c>
      <c r="AD10" s="7" t="s">
        <v>58</v>
      </c>
      <c r="AE10" s="7" t="s">
        <v>59</v>
      </c>
      <c r="AF10" s="7" t="s">
        <v>60</v>
      </c>
      <c r="AG10" s="7" t="s">
        <v>99</v>
      </c>
      <c r="AH10" s="7" t="s">
        <v>62</v>
      </c>
      <c r="AI10" s="7"/>
      <c r="AJ10" s="7"/>
    </row>
    <row r="11" spans="1:36" ht="15.6">
      <c r="A11" s="6">
        <f>DATE(2024,11,21)+TIME(12,9,11)</f>
        <v>45617.506377314814</v>
      </c>
      <c r="B11" s="7" t="s">
        <v>187</v>
      </c>
      <c r="C11" s="7" t="s">
        <v>188</v>
      </c>
      <c r="D11" s="7" t="s">
        <v>189</v>
      </c>
      <c r="E11" s="7" t="s">
        <v>190</v>
      </c>
      <c r="F11" s="7" t="s">
        <v>96</v>
      </c>
      <c r="G11" s="7" t="s">
        <v>164</v>
      </c>
      <c r="H11" s="7" t="s">
        <v>42</v>
      </c>
      <c r="I11" s="8">
        <f t="shared" si="1"/>
        <v>45740</v>
      </c>
      <c r="J11" s="8">
        <f>DATE(2025,3,28)</f>
        <v>45744</v>
      </c>
      <c r="K11" s="7"/>
      <c r="L11" s="7"/>
      <c r="M11" s="7" t="s">
        <v>45</v>
      </c>
      <c r="N11" s="7" t="s">
        <v>46</v>
      </c>
      <c r="O11" s="7"/>
      <c r="P11" s="7"/>
      <c r="Q11" s="7"/>
      <c r="R11" s="7"/>
      <c r="S11" s="7" t="s">
        <v>191</v>
      </c>
      <c r="T11" s="7" t="s">
        <v>192</v>
      </c>
      <c r="U11" s="7" t="s">
        <v>193</v>
      </c>
      <c r="V11" s="9" t="s">
        <v>194</v>
      </c>
      <c r="W11" s="7" t="s">
        <v>195</v>
      </c>
      <c r="X11" s="7" t="s">
        <v>195</v>
      </c>
      <c r="Y11" s="7" t="s">
        <v>196</v>
      </c>
      <c r="Z11" s="7" t="s">
        <v>197</v>
      </c>
      <c r="AA11" s="7" t="s">
        <v>198</v>
      </c>
      <c r="AB11" s="7" t="s">
        <v>199</v>
      </c>
      <c r="AC11" s="7" t="s">
        <v>57</v>
      </c>
      <c r="AD11" s="7" t="s">
        <v>58</v>
      </c>
      <c r="AE11" s="7" t="s">
        <v>145</v>
      </c>
      <c r="AF11" s="7" t="s">
        <v>60</v>
      </c>
      <c r="AG11" s="7" t="s">
        <v>61</v>
      </c>
      <c r="AH11" s="7" t="s">
        <v>62</v>
      </c>
      <c r="AI11" s="7"/>
      <c r="AJ11" s="7"/>
    </row>
    <row r="12" spans="1:36" ht="15.6">
      <c r="A12" s="2">
        <f>DATE(2024,11,13)+TIME(16,35,31)</f>
        <v>45609.691331018519</v>
      </c>
      <c r="B12" s="3" t="s">
        <v>200</v>
      </c>
      <c r="C12" s="3" t="s">
        <v>201</v>
      </c>
      <c r="D12" s="3" t="s">
        <v>202</v>
      </c>
      <c r="E12" s="3" t="s">
        <v>203</v>
      </c>
      <c r="F12" s="3" t="s">
        <v>40</v>
      </c>
      <c r="G12" s="3" t="s">
        <v>164</v>
      </c>
      <c r="H12" s="3" t="s">
        <v>42</v>
      </c>
      <c r="I12" s="4">
        <f t="shared" si="1"/>
        <v>45740</v>
      </c>
      <c r="J12" s="4">
        <f t="shared" ref="J12:J29" si="2">DATE(2025,3,27)</f>
        <v>45743</v>
      </c>
      <c r="K12" s="3"/>
      <c r="L12" s="3"/>
      <c r="M12" s="3" t="s">
        <v>45</v>
      </c>
      <c r="N12" s="3" t="s">
        <v>103</v>
      </c>
      <c r="O12" s="3" t="s">
        <v>204</v>
      </c>
      <c r="P12" s="3" t="s">
        <v>205</v>
      </c>
      <c r="Q12" s="3" t="s">
        <v>202</v>
      </c>
      <c r="R12" s="3"/>
      <c r="S12" s="3" t="s">
        <v>206</v>
      </c>
      <c r="T12" s="3" t="s">
        <v>207</v>
      </c>
      <c r="U12" s="3" t="s">
        <v>208</v>
      </c>
      <c r="V12" s="5" t="s">
        <v>209</v>
      </c>
      <c r="W12" s="3" t="s">
        <v>210</v>
      </c>
      <c r="X12" s="3" t="s">
        <v>210</v>
      </c>
      <c r="Y12" s="3" t="s">
        <v>211</v>
      </c>
      <c r="Z12" s="3" t="s">
        <v>212</v>
      </c>
      <c r="AA12" s="3" t="s">
        <v>213</v>
      </c>
      <c r="AB12" s="3" t="s">
        <v>214</v>
      </c>
      <c r="AC12" s="3" t="s">
        <v>57</v>
      </c>
      <c r="AD12" s="3" t="s">
        <v>96</v>
      </c>
      <c r="AE12" s="3" t="s">
        <v>96</v>
      </c>
      <c r="AF12" s="3" t="s">
        <v>60</v>
      </c>
      <c r="AG12" s="3" t="s">
        <v>78</v>
      </c>
      <c r="AH12" s="3" t="s">
        <v>62</v>
      </c>
      <c r="AI12" s="3"/>
      <c r="AJ12" s="3"/>
    </row>
    <row r="13" spans="1:36" ht="15.6">
      <c r="A13" s="6">
        <f>DATE(2024,11,13)+TIME(13,24,10)</f>
        <v>45609.558449074073</v>
      </c>
      <c r="B13" s="7" t="s">
        <v>215</v>
      </c>
      <c r="C13" s="7" t="s">
        <v>216</v>
      </c>
      <c r="D13" s="10" t="s">
        <v>217</v>
      </c>
      <c r="E13" s="7" t="s">
        <v>120</v>
      </c>
      <c r="F13" s="7" t="s">
        <v>40</v>
      </c>
      <c r="G13" s="7" t="s">
        <v>164</v>
      </c>
      <c r="H13" s="7" t="s">
        <v>42</v>
      </c>
      <c r="I13" s="8">
        <f t="shared" si="1"/>
        <v>45740</v>
      </c>
      <c r="J13" s="8">
        <f t="shared" si="2"/>
        <v>45743</v>
      </c>
      <c r="K13" s="7"/>
      <c r="L13" s="7"/>
      <c r="M13" s="7" t="s">
        <v>45</v>
      </c>
      <c r="N13" s="7" t="s">
        <v>46</v>
      </c>
      <c r="O13" s="7"/>
      <c r="P13" s="7"/>
      <c r="Q13" s="7"/>
      <c r="R13" s="7"/>
      <c r="S13" s="7" t="s">
        <v>218</v>
      </c>
      <c r="T13" s="7" t="s">
        <v>219</v>
      </c>
      <c r="U13" s="7" t="s">
        <v>220</v>
      </c>
      <c r="V13" s="9" t="s">
        <v>221</v>
      </c>
      <c r="W13" s="7" t="s">
        <v>222</v>
      </c>
      <c r="X13" s="7" t="s">
        <v>222</v>
      </c>
      <c r="Y13" s="7" t="s">
        <v>223</v>
      </c>
      <c r="Z13" s="7" t="s">
        <v>127</v>
      </c>
      <c r="AA13" s="7" t="s">
        <v>128</v>
      </c>
      <c r="AB13" s="7" t="s">
        <v>224</v>
      </c>
      <c r="AC13" s="7" t="s">
        <v>57</v>
      </c>
      <c r="AD13" s="7" t="s">
        <v>225</v>
      </c>
      <c r="AE13" s="7" t="s">
        <v>59</v>
      </c>
      <c r="AF13" s="7" t="s">
        <v>60</v>
      </c>
      <c r="AG13" s="7" t="s">
        <v>61</v>
      </c>
      <c r="AH13" s="7" t="s">
        <v>62</v>
      </c>
      <c r="AI13" s="7"/>
      <c r="AJ13" s="7"/>
    </row>
    <row r="14" spans="1:36" ht="15.6">
      <c r="A14" s="6">
        <f>DATE(2025,1,28)+TIME(12,53,42)</f>
        <v>45685.537291666667</v>
      </c>
      <c r="B14" s="7" t="s">
        <v>226</v>
      </c>
      <c r="C14" s="7" t="s">
        <v>227</v>
      </c>
      <c r="D14" s="7" t="s">
        <v>228</v>
      </c>
      <c r="E14" s="7" t="s">
        <v>229</v>
      </c>
      <c r="F14" s="7" t="s">
        <v>134</v>
      </c>
      <c r="G14" s="7" t="s">
        <v>164</v>
      </c>
      <c r="H14" s="7" t="s">
        <v>42</v>
      </c>
      <c r="I14" s="8">
        <f t="shared" si="1"/>
        <v>45740</v>
      </c>
      <c r="J14" s="8">
        <f t="shared" si="2"/>
        <v>45743</v>
      </c>
      <c r="K14" s="7"/>
      <c r="L14" s="7"/>
      <c r="M14" s="7"/>
      <c r="N14" s="7" t="s">
        <v>46</v>
      </c>
      <c r="O14" s="7"/>
      <c r="P14" s="7"/>
      <c r="Q14" s="7"/>
      <c r="R14" s="7"/>
      <c r="S14" s="7" t="s">
        <v>230</v>
      </c>
      <c r="T14" s="7" t="s">
        <v>231</v>
      </c>
      <c r="U14" s="7" t="s">
        <v>232</v>
      </c>
      <c r="V14" s="9" t="s">
        <v>233</v>
      </c>
      <c r="W14" s="7" t="s">
        <v>234</v>
      </c>
      <c r="X14" s="7" t="s">
        <v>234</v>
      </c>
      <c r="Y14" s="7" t="s">
        <v>235</v>
      </c>
      <c r="Z14" s="7" t="s">
        <v>236</v>
      </c>
      <c r="AA14" s="7" t="s">
        <v>237</v>
      </c>
      <c r="AB14" s="7" t="s">
        <v>238</v>
      </c>
      <c r="AC14" s="7" t="s">
        <v>57</v>
      </c>
      <c r="AD14" s="7"/>
      <c r="AE14" s="7" t="s">
        <v>145</v>
      </c>
      <c r="AF14" s="7" t="s">
        <v>60</v>
      </c>
      <c r="AG14" s="7" t="s">
        <v>78</v>
      </c>
      <c r="AH14" s="7" t="s">
        <v>62</v>
      </c>
      <c r="AI14" s="7"/>
      <c r="AJ14" s="7"/>
    </row>
    <row r="15" spans="1:36" ht="15.6">
      <c r="A15" s="2">
        <f>DATE(2024,11,13)+TIME(11,5,48)</f>
        <v>45609.462361111109</v>
      </c>
      <c r="B15" s="3" t="s">
        <v>239</v>
      </c>
      <c r="C15" s="3" t="s">
        <v>240</v>
      </c>
      <c r="D15" s="3" t="s">
        <v>241</v>
      </c>
      <c r="E15" s="3" t="s">
        <v>66</v>
      </c>
      <c r="F15" s="3" t="s">
        <v>40</v>
      </c>
      <c r="G15" s="3" t="s">
        <v>164</v>
      </c>
      <c r="H15" s="3" t="s">
        <v>42</v>
      </c>
      <c r="I15" s="4">
        <f t="shared" si="1"/>
        <v>45740</v>
      </c>
      <c r="J15" s="4">
        <f t="shared" si="2"/>
        <v>45743</v>
      </c>
      <c r="K15" s="3"/>
      <c r="L15" s="3" t="s">
        <v>242</v>
      </c>
      <c r="M15" s="3" t="s">
        <v>45</v>
      </c>
      <c r="N15" s="3" t="s">
        <v>46</v>
      </c>
      <c r="O15" s="3"/>
      <c r="P15" s="3"/>
      <c r="Q15" s="3"/>
      <c r="R15" s="3"/>
      <c r="S15" s="3" t="s">
        <v>243</v>
      </c>
      <c r="T15" s="3" t="s">
        <v>244</v>
      </c>
      <c r="U15" s="3" t="s">
        <v>245</v>
      </c>
      <c r="V15" s="5" t="s">
        <v>246</v>
      </c>
      <c r="W15" s="3" t="s">
        <v>247</v>
      </c>
      <c r="X15" s="3" t="s">
        <v>247</v>
      </c>
      <c r="Y15" s="3" t="s">
        <v>74</v>
      </c>
      <c r="Z15" s="3" t="s">
        <v>75</v>
      </c>
      <c r="AA15" s="3" t="s">
        <v>76</v>
      </c>
      <c r="AB15" s="3" t="s">
        <v>248</v>
      </c>
      <c r="AC15" s="3" t="s">
        <v>249</v>
      </c>
      <c r="AD15" s="3" t="s">
        <v>58</v>
      </c>
      <c r="AE15" s="3" t="s">
        <v>59</v>
      </c>
      <c r="AF15" s="3" t="s">
        <v>98</v>
      </c>
      <c r="AG15" s="3" t="s">
        <v>61</v>
      </c>
      <c r="AH15" s="3" t="s">
        <v>62</v>
      </c>
      <c r="AI15" s="3"/>
      <c r="AJ15" s="3" t="s">
        <v>80</v>
      </c>
    </row>
    <row r="16" spans="1:36" ht="15.6">
      <c r="A16" s="6">
        <f>DATE(2024,11,13)+TIME(10,36,7)</f>
        <v>45609.441747685189</v>
      </c>
      <c r="B16" s="7" t="s">
        <v>250</v>
      </c>
      <c r="C16" s="7" t="s">
        <v>251</v>
      </c>
      <c r="D16" s="7" t="s">
        <v>252</v>
      </c>
      <c r="E16" s="7" t="s">
        <v>229</v>
      </c>
      <c r="F16" s="7" t="s">
        <v>134</v>
      </c>
      <c r="G16" s="7" t="s">
        <v>164</v>
      </c>
      <c r="H16" s="7" t="s">
        <v>42</v>
      </c>
      <c r="I16" s="8">
        <f t="shared" si="1"/>
        <v>45740</v>
      </c>
      <c r="J16" s="8">
        <f t="shared" si="2"/>
        <v>45743</v>
      </c>
      <c r="K16" s="7"/>
      <c r="L16" s="7"/>
      <c r="M16" s="7"/>
      <c r="N16" s="7" t="s">
        <v>46</v>
      </c>
      <c r="O16" s="7"/>
      <c r="P16" s="7"/>
      <c r="Q16" s="7"/>
      <c r="R16" s="7" t="s">
        <v>253</v>
      </c>
      <c r="S16" s="7" t="s">
        <v>254</v>
      </c>
      <c r="T16" s="7" t="s">
        <v>255</v>
      </c>
      <c r="U16" s="7" t="s">
        <v>256</v>
      </c>
      <c r="V16" s="9" t="s">
        <v>257</v>
      </c>
      <c r="W16" s="7" t="s">
        <v>258</v>
      </c>
      <c r="X16" s="7" t="s">
        <v>258</v>
      </c>
      <c r="Y16" s="7" t="s">
        <v>259</v>
      </c>
      <c r="Z16" s="7" t="s">
        <v>236</v>
      </c>
      <c r="AA16" s="7" t="s">
        <v>237</v>
      </c>
      <c r="AB16" s="7" t="s">
        <v>260</v>
      </c>
      <c r="AC16" s="7" t="s">
        <v>57</v>
      </c>
      <c r="AD16" s="7" t="s">
        <v>58</v>
      </c>
      <c r="AE16" s="7" t="s">
        <v>145</v>
      </c>
      <c r="AF16" s="7" t="s">
        <v>60</v>
      </c>
      <c r="AG16" s="7" t="s">
        <v>261</v>
      </c>
      <c r="AH16" s="7" t="s">
        <v>62</v>
      </c>
      <c r="AI16" s="7" t="s">
        <v>79</v>
      </c>
      <c r="AJ16" s="7"/>
    </row>
    <row r="17" spans="1:36" ht="15.6">
      <c r="A17" s="2">
        <f>DATE(2024,11,20)+TIME(13,19,28)</f>
        <v>45616.555185185185</v>
      </c>
      <c r="B17" s="3" t="s">
        <v>262</v>
      </c>
      <c r="C17" s="3" t="s">
        <v>263</v>
      </c>
      <c r="D17" s="3" t="s">
        <v>264</v>
      </c>
      <c r="E17" s="3" t="s">
        <v>229</v>
      </c>
      <c r="F17" s="3" t="s">
        <v>40</v>
      </c>
      <c r="G17" s="3" t="s">
        <v>164</v>
      </c>
      <c r="H17" s="3" t="s">
        <v>42</v>
      </c>
      <c r="I17" s="4">
        <f t="shared" si="1"/>
        <v>45740</v>
      </c>
      <c r="J17" s="4">
        <f t="shared" si="2"/>
        <v>45743</v>
      </c>
      <c r="K17" s="3"/>
      <c r="L17" s="3"/>
      <c r="M17" s="3" t="s">
        <v>45</v>
      </c>
      <c r="N17" s="3" t="s">
        <v>46</v>
      </c>
      <c r="O17" s="3"/>
      <c r="P17" s="3"/>
      <c r="Q17" s="3"/>
      <c r="R17" s="3"/>
      <c r="S17" s="3" t="s">
        <v>265</v>
      </c>
      <c r="T17" s="3" t="s">
        <v>266</v>
      </c>
      <c r="U17" s="3" t="s">
        <v>267</v>
      </c>
      <c r="V17" s="5" t="s">
        <v>268</v>
      </c>
      <c r="W17" s="3" t="s">
        <v>269</v>
      </c>
      <c r="X17" s="3" t="s">
        <v>269</v>
      </c>
      <c r="Y17" s="3" t="s">
        <v>270</v>
      </c>
      <c r="Z17" s="3" t="s">
        <v>236</v>
      </c>
      <c r="AA17" s="3" t="s">
        <v>237</v>
      </c>
      <c r="AB17" s="3" t="s">
        <v>271</v>
      </c>
      <c r="AC17" s="3" t="s">
        <v>160</v>
      </c>
      <c r="AD17" s="3" t="s">
        <v>58</v>
      </c>
      <c r="AE17" s="3" t="s">
        <v>59</v>
      </c>
      <c r="AF17" s="3" t="s">
        <v>98</v>
      </c>
      <c r="AG17" s="3" t="s">
        <v>99</v>
      </c>
      <c r="AH17" s="3" t="s">
        <v>62</v>
      </c>
      <c r="AI17" s="3"/>
      <c r="AJ17" s="3"/>
    </row>
    <row r="18" spans="1:36" ht="15.6">
      <c r="A18" s="6">
        <f>DATE(2024,11,13)+TIME(10,45,5)</f>
        <v>45609.447974537034</v>
      </c>
      <c r="B18" s="7" t="s">
        <v>272</v>
      </c>
      <c r="C18" s="7" t="s">
        <v>273</v>
      </c>
      <c r="D18" s="7" t="s">
        <v>274</v>
      </c>
      <c r="E18" s="7" t="s">
        <v>229</v>
      </c>
      <c r="F18" s="7" t="s">
        <v>134</v>
      </c>
      <c r="G18" s="7" t="s">
        <v>164</v>
      </c>
      <c r="H18" s="7" t="s">
        <v>42</v>
      </c>
      <c r="I18" s="8">
        <f t="shared" si="1"/>
        <v>45740</v>
      </c>
      <c r="J18" s="8">
        <f t="shared" si="2"/>
        <v>45743</v>
      </c>
      <c r="K18" s="7"/>
      <c r="L18" s="7"/>
      <c r="M18" s="7"/>
      <c r="N18" s="7" t="s">
        <v>46</v>
      </c>
      <c r="O18" s="7"/>
      <c r="P18" s="7"/>
      <c r="Q18" s="7"/>
      <c r="R18" s="7"/>
      <c r="S18" s="7" t="s">
        <v>275</v>
      </c>
      <c r="T18" s="7" t="s">
        <v>276</v>
      </c>
      <c r="U18" s="7" t="s">
        <v>277</v>
      </c>
      <c r="V18" s="9" t="s">
        <v>278</v>
      </c>
      <c r="W18" s="7" t="s">
        <v>279</v>
      </c>
      <c r="X18" s="7" t="s">
        <v>279</v>
      </c>
      <c r="Y18" s="7" t="s">
        <v>280</v>
      </c>
      <c r="Z18" s="7" t="s">
        <v>236</v>
      </c>
      <c r="AA18" s="7" t="s">
        <v>237</v>
      </c>
      <c r="AB18" s="7" t="s">
        <v>281</v>
      </c>
      <c r="AC18" s="7" t="s">
        <v>57</v>
      </c>
      <c r="AD18" s="7" t="s">
        <v>58</v>
      </c>
      <c r="AE18" s="7" t="s">
        <v>145</v>
      </c>
      <c r="AF18" s="7" t="s">
        <v>60</v>
      </c>
      <c r="AG18" s="7" t="s">
        <v>61</v>
      </c>
      <c r="AH18" s="7" t="s">
        <v>62</v>
      </c>
      <c r="AI18" s="7"/>
      <c r="AJ18" s="7"/>
    </row>
    <row r="19" spans="1:36" ht="15.6">
      <c r="A19" s="2">
        <f>DATE(2024,11,13)+TIME(11,9,23)</f>
        <v>45609.464849537035</v>
      </c>
      <c r="B19" s="3" t="s">
        <v>282</v>
      </c>
      <c r="C19" s="3" t="s">
        <v>283</v>
      </c>
      <c r="D19" s="3" t="s">
        <v>284</v>
      </c>
      <c r="E19" s="3" t="s">
        <v>120</v>
      </c>
      <c r="F19" s="3" t="s">
        <v>40</v>
      </c>
      <c r="G19" s="3" t="s">
        <v>164</v>
      </c>
      <c r="H19" s="3" t="s">
        <v>42</v>
      </c>
      <c r="I19" s="4">
        <f>DATE(2025,3,23)</f>
        <v>45739</v>
      </c>
      <c r="J19" s="4">
        <f t="shared" si="2"/>
        <v>45743</v>
      </c>
      <c r="K19" s="3"/>
      <c r="L19" s="3"/>
      <c r="M19" s="3" t="s">
        <v>45</v>
      </c>
      <c r="N19" s="3" t="s">
        <v>46</v>
      </c>
      <c r="O19" s="3"/>
      <c r="P19" s="3"/>
      <c r="Q19" s="3"/>
      <c r="R19" s="3"/>
      <c r="S19" s="3" t="s">
        <v>285</v>
      </c>
      <c r="T19" s="3" t="s">
        <v>286</v>
      </c>
      <c r="U19" s="3" t="s">
        <v>287</v>
      </c>
      <c r="V19" s="5" t="s">
        <v>288</v>
      </c>
      <c r="W19" s="3" t="s">
        <v>289</v>
      </c>
      <c r="X19" s="3" t="s">
        <v>290</v>
      </c>
      <c r="Y19" s="3" t="s">
        <v>291</v>
      </c>
      <c r="Z19" s="3" t="s">
        <v>127</v>
      </c>
      <c r="AA19" s="3" t="s">
        <v>128</v>
      </c>
      <c r="AB19" s="3" t="s">
        <v>292</v>
      </c>
      <c r="AC19" s="3" t="s">
        <v>57</v>
      </c>
      <c r="AD19" s="3"/>
      <c r="AE19" s="3" t="s">
        <v>59</v>
      </c>
      <c r="AF19" s="3" t="s">
        <v>60</v>
      </c>
      <c r="AG19" s="3" t="s">
        <v>61</v>
      </c>
      <c r="AH19" s="3" t="s">
        <v>62</v>
      </c>
      <c r="AI19" s="3"/>
      <c r="AJ19" s="3"/>
    </row>
    <row r="20" spans="1:36" ht="15.6">
      <c r="A20" s="6">
        <f>DATE(2024,11,26)+TIME(11,34,11)</f>
        <v>45622.482071759259</v>
      </c>
      <c r="B20" s="7" t="s">
        <v>293</v>
      </c>
      <c r="C20" s="7" t="s">
        <v>294</v>
      </c>
      <c r="D20" s="7" t="s">
        <v>295</v>
      </c>
      <c r="E20" s="7" t="s">
        <v>296</v>
      </c>
      <c r="F20" s="7" t="s">
        <v>134</v>
      </c>
      <c r="G20" s="7" t="s">
        <v>164</v>
      </c>
      <c r="H20" s="7" t="s">
        <v>42</v>
      </c>
      <c r="I20" s="8">
        <f>DATE(2025,3,24)</f>
        <v>45740</v>
      </c>
      <c r="J20" s="8">
        <f t="shared" si="2"/>
        <v>45743</v>
      </c>
      <c r="K20" s="7" t="s">
        <v>297</v>
      </c>
      <c r="L20" s="7"/>
      <c r="M20" s="7"/>
      <c r="N20" s="7" t="s">
        <v>46</v>
      </c>
      <c r="O20" s="7"/>
      <c r="P20" s="7"/>
      <c r="Q20" s="7"/>
      <c r="R20" s="7"/>
      <c r="S20" s="7" t="s">
        <v>298</v>
      </c>
      <c r="T20" s="7" t="s">
        <v>299</v>
      </c>
      <c r="U20" s="7" t="s">
        <v>300</v>
      </c>
      <c r="V20" s="9" t="s">
        <v>301</v>
      </c>
      <c r="W20" s="7" t="s">
        <v>302</v>
      </c>
      <c r="X20" s="7" t="s">
        <v>302</v>
      </c>
      <c r="Y20" s="7" t="s">
        <v>303</v>
      </c>
      <c r="Z20" s="7" t="s">
        <v>127</v>
      </c>
      <c r="AA20" s="7" t="s">
        <v>128</v>
      </c>
      <c r="AB20" s="7" t="s">
        <v>304</v>
      </c>
      <c r="AC20" s="7" t="s">
        <v>57</v>
      </c>
      <c r="AD20" s="7" t="s">
        <v>96</v>
      </c>
      <c r="AE20" s="7" t="s">
        <v>145</v>
      </c>
      <c r="AF20" s="7" t="s">
        <v>60</v>
      </c>
      <c r="AG20" s="7" t="s">
        <v>78</v>
      </c>
      <c r="AH20" s="7" t="s">
        <v>62</v>
      </c>
      <c r="AI20" s="7"/>
      <c r="AJ20" s="7"/>
    </row>
    <row r="21" spans="1:36" ht="15.6">
      <c r="A21" s="2">
        <f>DATE(2024,12,2)+TIME(15,34,24)</f>
        <v>45628.648888888885</v>
      </c>
      <c r="B21" s="3" t="s">
        <v>305</v>
      </c>
      <c r="C21" s="3" t="s">
        <v>306</v>
      </c>
      <c r="D21" s="3" t="s">
        <v>307</v>
      </c>
      <c r="E21" s="3" t="s">
        <v>120</v>
      </c>
      <c r="F21" s="3" t="s">
        <v>40</v>
      </c>
      <c r="G21" s="3" t="s">
        <v>164</v>
      </c>
      <c r="H21" s="3" t="s">
        <v>42</v>
      </c>
      <c r="I21" s="4">
        <f>DATE(2025,3,24)</f>
        <v>45740</v>
      </c>
      <c r="J21" s="4">
        <f t="shared" si="2"/>
        <v>45743</v>
      </c>
      <c r="K21" s="3"/>
      <c r="L21" s="3"/>
      <c r="M21" s="3" t="s">
        <v>45</v>
      </c>
      <c r="N21" s="3" t="s">
        <v>46</v>
      </c>
      <c r="O21" s="3"/>
      <c r="P21" s="3"/>
      <c r="Q21" s="3"/>
      <c r="R21" s="3"/>
      <c r="S21" s="3" t="s">
        <v>308</v>
      </c>
      <c r="T21" s="3" t="s">
        <v>309</v>
      </c>
      <c r="U21" s="3" t="s">
        <v>310</v>
      </c>
      <c r="V21" s="5" t="s">
        <v>311</v>
      </c>
      <c r="W21" s="3" t="s">
        <v>312</v>
      </c>
      <c r="X21" s="3" t="s">
        <v>312</v>
      </c>
      <c r="Y21" s="3" t="s">
        <v>313</v>
      </c>
      <c r="Z21" s="3" t="s">
        <v>127</v>
      </c>
      <c r="AA21" s="3" t="s">
        <v>128</v>
      </c>
      <c r="AB21" s="3" t="s">
        <v>314</v>
      </c>
      <c r="AC21" s="3" t="s">
        <v>57</v>
      </c>
      <c r="AD21" s="3" t="s">
        <v>58</v>
      </c>
      <c r="AE21" s="3" t="s">
        <v>59</v>
      </c>
      <c r="AF21" s="3" t="s">
        <v>98</v>
      </c>
      <c r="AG21" s="3" t="s">
        <v>61</v>
      </c>
      <c r="AH21" s="3" t="s">
        <v>62</v>
      </c>
      <c r="AI21" s="3"/>
      <c r="AJ21" s="3"/>
    </row>
    <row r="22" spans="1:36" ht="15.6">
      <c r="A22" s="2">
        <f>DATE(2024,11,25)+TIME(15,23,27)</f>
        <v>45621.641284722224</v>
      </c>
      <c r="B22" s="3" t="s">
        <v>315</v>
      </c>
      <c r="C22" s="3" t="s">
        <v>316</v>
      </c>
      <c r="D22" s="3" t="s">
        <v>317</v>
      </c>
      <c r="E22" s="3" t="s">
        <v>120</v>
      </c>
      <c r="F22" s="3" t="s">
        <v>134</v>
      </c>
      <c r="G22" s="3" t="s">
        <v>164</v>
      </c>
      <c r="H22" s="3" t="s">
        <v>42</v>
      </c>
      <c r="I22" s="4">
        <f>DATE(2025,3,24)</f>
        <v>45740</v>
      </c>
      <c r="J22" s="4">
        <f t="shared" si="2"/>
        <v>45743</v>
      </c>
      <c r="K22" s="3"/>
      <c r="L22" s="3"/>
      <c r="M22" s="3"/>
      <c r="N22" s="3" t="s">
        <v>46</v>
      </c>
      <c r="O22" s="3"/>
      <c r="P22" s="3"/>
      <c r="Q22" s="3"/>
      <c r="R22" s="3" t="s">
        <v>318</v>
      </c>
      <c r="S22" s="3" t="s">
        <v>319</v>
      </c>
      <c r="T22" s="3" t="s">
        <v>320</v>
      </c>
      <c r="U22" s="3" t="s">
        <v>321</v>
      </c>
      <c r="V22" s="5" t="s">
        <v>322</v>
      </c>
      <c r="W22" s="3" t="s">
        <v>323</v>
      </c>
      <c r="X22" s="3" t="s">
        <v>323</v>
      </c>
      <c r="Y22" s="3" t="s">
        <v>324</v>
      </c>
      <c r="Z22" s="3" t="s">
        <v>127</v>
      </c>
      <c r="AA22" s="3" t="s">
        <v>128</v>
      </c>
      <c r="AB22" s="3" t="s">
        <v>325</v>
      </c>
      <c r="AC22" s="3" t="s">
        <v>249</v>
      </c>
      <c r="AD22" s="3" t="s">
        <v>58</v>
      </c>
      <c r="AE22" s="3" t="s">
        <v>145</v>
      </c>
      <c r="AF22" s="3" t="s">
        <v>60</v>
      </c>
      <c r="AG22" s="3" t="s">
        <v>261</v>
      </c>
      <c r="AH22" s="3" t="s">
        <v>62</v>
      </c>
      <c r="AI22" s="3"/>
      <c r="AJ22" s="3"/>
    </row>
    <row r="23" spans="1:36" ht="15.6">
      <c r="A23" s="2">
        <f>DATE(2024,11,14)+TIME(7,57,38)</f>
        <v>45610.331689814811</v>
      </c>
      <c r="B23" s="3" t="s">
        <v>326</v>
      </c>
      <c r="C23" s="3" t="s">
        <v>327</v>
      </c>
      <c r="D23" s="3" t="s">
        <v>328</v>
      </c>
      <c r="E23" s="3" t="s">
        <v>229</v>
      </c>
      <c r="F23" s="3" t="s">
        <v>134</v>
      </c>
      <c r="G23" s="3" t="s">
        <v>164</v>
      </c>
      <c r="H23" s="3" t="s">
        <v>42</v>
      </c>
      <c r="I23" s="4">
        <f>DATE(2025,3,24)</f>
        <v>45740</v>
      </c>
      <c r="J23" s="4">
        <f t="shared" si="2"/>
        <v>45743</v>
      </c>
      <c r="K23" s="3"/>
      <c r="L23" s="3"/>
      <c r="M23" s="3" t="s">
        <v>45</v>
      </c>
      <c r="N23" s="3" t="s">
        <v>46</v>
      </c>
      <c r="O23" s="3"/>
      <c r="P23" s="3"/>
      <c r="Q23" s="3"/>
      <c r="R23" s="3"/>
      <c r="S23" s="3" t="s">
        <v>329</v>
      </c>
      <c r="T23" s="3" t="s">
        <v>330</v>
      </c>
      <c r="U23" s="3" t="s">
        <v>331</v>
      </c>
      <c r="V23" s="5" t="s">
        <v>332</v>
      </c>
      <c r="W23" s="3" t="s">
        <v>333</v>
      </c>
      <c r="X23" s="3" t="s">
        <v>333</v>
      </c>
      <c r="Y23" s="3" t="s">
        <v>334</v>
      </c>
      <c r="Z23" s="3" t="s">
        <v>236</v>
      </c>
      <c r="AA23" s="3" t="s">
        <v>237</v>
      </c>
      <c r="AB23" s="3" t="s">
        <v>335</v>
      </c>
      <c r="AC23" s="3" t="s">
        <v>57</v>
      </c>
      <c r="AD23" s="3" t="s">
        <v>58</v>
      </c>
      <c r="AE23" s="3" t="s">
        <v>145</v>
      </c>
      <c r="AF23" s="3" t="s">
        <v>60</v>
      </c>
      <c r="AG23" s="3" t="s">
        <v>61</v>
      </c>
      <c r="AH23" s="3" t="s">
        <v>62</v>
      </c>
      <c r="AI23" s="3" t="s">
        <v>79</v>
      </c>
      <c r="AJ23" s="3"/>
    </row>
    <row r="24" spans="1:36" ht="15.6">
      <c r="A24" s="6">
        <f>DATE(2024,12,16)+TIME(13,22,34)</f>
        <v>45642.557337962964</v>
      </c>
      <c r="B24" s="7" t="s">
        <v>336</v>
      </c>
      <c r="C24" s="7" t="s">
        <v>337</v>
      </c>
      <c r="D24" s="7" t="s">
        <v>338</v>
      </c>
      <c r="E24" s="7" t="s">
        <v>120</v>
      </c>
      <c r="F24" s="7" t="s">
        <v>40</v>
      </c>
      <c r="G24" s="7" t="s">
        <v>164</v>
      </c>
      <c r="H24" s="7" t="s">
        <v>42</v>
      </c>
      <c r="I24" s="8">
        <f>DATE(2025,3,23)</f>
        <v>45739</v>
      </c>
      <c r="J24" s="8">
        <f t="shared" si="2"/>
        <v>45743</v>
      </c>
      <c r="K24" s="7"/>
      <c r="L24" s="7"/>
      <c r="M24" s="7" t="s">
        <v>45</v>
      </c>
      <c r="N24" s="7" t="s">
        <v>46</v>
      </c>
      <c r="O24" s="7"/>
      <c r="P24" s="7"/>
      <c r="Q24" s="7"/>
      <c r="R24" s="7"/>
      <c r="S24" s="7" t="s">
        <v>339</v>
      </c>
      <c r="T24" s="7" t="s">
        <v>340</v>
      </c>
      <c r="U24" s="7" t="s">
        <v>341</v>
      </c>
      <c r="V24" s="9" t="s">
        <v>342</v>
      </c>
      <c r="W24" s="7" t="s">
        <v>343</v>
      </c>
      <c r="X24" s="7" t="s">
        <v>343</v>
      </c>
      <c r="Y24" s="7" t="s">
        <v>344</v>
      </c>
      <c r="Z24" s="7" t="s">
        <v>127</v>
      </c>
      <c r="AA24" s="7" t="s">
        <v>128</v>
      </c>
      <c r="AB24" s="7" t="s">
        <v>345</v>
      </c>
      <c r="AC24" s="7" t="s">
        <v>346</v>
      </c>
      <c r="AD24" s="7" t="s">
        <v>347</v>
      </c>
      <c r="AE24" s="7" t="s">
        <v>59</v>
      </c>
      <c r="AF24" s="7" t="s">
        <v>348</v>
      </c>
      <c r="AG24" s="7" t="s">
        <v>99</v>
      </c>
      <c r="AH24" s="7" t="s">
        <v>62</v>
      </c>
      <c r="AI24" s="7" t="s">
        <v>79</v>
      </c>
      <c r="AJ24" s="7"/>
    </row>
    <row r="25" spans="1:36" ht="15.6">
      <c r="A25" s="2">
        <f>DATE(2024,11,15)+TIME(9,19,54)</f>
        <v>45611.388819444444</v>
      </c>
      <c r="B25" s="3" t="s">
        <v>349</v>
      </c>
      <c r="C25" s="3" t="s">
        <v>350</v>
      </c>
      <c r="D25" s="3" t="s">
        <v>351</v>
      </c>
      <c r="E25" s="3" t="s">
        <v>352</v>
      </c>
      <c r="F25" s="3" t="s">
        <v>40</v>
      </c>
      <c r="G25" s="3" t="s">
        <v>164</v>
      </c>
      <c r="H25" s="3" t="s">
        <v>42</v>
      </c>
      <c r="I25" s="4">
        <f>DATE(2025,3,24)</f>
        <v>45740</v>
      </c>
      <c r="J25" s="4">
        <f t="shared" si="2"/>
        <v>45743</v>
      </c>
      <c r="K25" s="3"/>
      <c r="L25" s="3" t="s">
        <v>353</v>
      </c>
      <c r="M25" s="3" t="s">
        <v>45</v>
      </c>
      <c r="N25" s="3" t="s">
        <v>46</v>
      </c>
      <c r="O25" s="3"/>
      <c r="P25" s="3"/>
      <c r="Q25" s="3"/>
      <c r="R25" s="3"/>
      <c r="S25" s="3" t="s">
        <v>354</v>
      </c>
      <c r="T25" s="3" t="s">
        <v>355</v>
      </c>
      <c r="U25" s="3" t="s">
        <v>354</v>
      </c>
      <c r="V25" s="5" t="s">
        <v>356</v>
      </c>
      <c r="W25" s="3" t="s">
        <v>357</v>
      </c>
      <c r="X25" s="3" t="s">
        <v>357</v>
      </c>
      <c r="Y25" s="3" t="s">
        <v>358</v>
      </c>
      <c r="Z25" s="3" t="s">
        <v>359</v>
      </c>
      <c r="AA25" s="3" t="s">
        <v>360</v>
      </c>
      <c r="AB25" s="3" t="s">
        <v>361</v>
      </c>
      <c r="AC25" s="3" t="s">
        <v>160</v>
      </c>
      <c r="AD25" s="3" t="s">
        <v>58</v>
      </c>
      <c r="AE25" s="3" t="s">
        <v>59</v>
      </c>
      <c r="AF25" s="3" t="s">
        <v>98</v>
      </c>
      <c r="AG25" s="3" t="s">
        <v>99</v>
      </c>
      <c r="AH25" s="3" t="s">
        <v>62</v>
      </c>
      <c r="AI25" s="3"/>
      <c r="AJ25" s="3" t="s">
        <v>80</v>
      </c>
    </row>
    <row r="26" spans="1:36" ht="15.6">
      <c r="A26" s="6">
        <f>DATE(2025,1,10)+TIME(20,8,22)</f>
        <v>45667.839143518519</v>
      </c>
      <c r="B26" s="7" t="s">
        <v>362</v>
      </c>
      <c r="C26" s="7" t="s">
        <v>363</v>
      </c>
      <c r="D26" s="7" t="s">
        <v>364</v>
      </c>
      <c r="E26" s="7" t="s">
        <v>365</v>
      </c>
      <c r="F26" s="7" t="s">
        <v>40</v>
      </c>
      <c r="G26" s="7" t="s">
        <v>164</v>
      </c>
      <c r="H26" s="7" t="s">
        <v>42</v>
      </c>
      <c r="I26" s="8">
        <f>DATE(2025,3,23)</f>
        <v>45739</v>
      </c>
      <c r="J26" s="8">
        <f t="shared" si="2"/>
        <v>45743</v>
      </c>
      <c r="K26" s="7" t="s">
        <v>366</v>
      </c>
      <c r="L26" s="7"/>
      <c r="M26" s="7" t="s">
        <v>45</v>
      </c>
      <c r="N26" s="7" t="s">
        <v>46</v>
      </c>
      <c r="O26" s="7"/>
      <c r="P26" s="7"/>
      <c r="Q26" s="7"/>
      <c r="R26" s="7"/>
      <c r="S26" s="7" t="s">
        <v>367</v>
      </c>
      <c r="T26" s="7" t="s">
        <v>368</v>
      </c>
      <c r="U26" s="7" t="s">
        <v>369</v>
      </c>
      <c r="V26" s="9" t="s">
        <v>370</v>
      </c>
      <c r="W26" s="7" t="s">
        <v>371</v>
      </c>
      <c r="X26" s="7" t="s">
        <v>371</v>
      </c>
      <c r="Y26" s="7" t="s">
        <v>372</v>
      </c>
      <c r="Z26" s="7" t="s">
        <v>373</v>
      </c>
      <c r="AA26" s="7" t="s">
        <v>374</v>
      </c>
      <c r="AB26" s="7" t="s">
        <v>375</v>
      </c>
      <c r="AC26" s="7" t="s">
        <v>57</v>
      </c>
      <c r="AD26" s="7" t="s">
        <v>58</v>
      </c>
      <c r="AE26" s="7" t="s">
        <v>59</v>
      </c>
      <c r="AF26" s="7" t="s">
        <v>98</v>
      </c>
      <c r="AG26" s="7" t="s">
        <v>116</v>
      </c>
      <c r="AH26" s="7" t="s">
        <v>62</v>
      </c>
      <c r="AI26" s="7"/>
      <c r="AJ26" s="7"/>
    </row>
    <row r="27" spans="1:36" ht="15.6">
      <c r="A27" s="2">
        <f>DATE(2024,11,13)+TIME(11,58,19)</f>
        <v>45609.498831018522</v>
      </c>
      <c r="B27" s="3" t="s">
        <v>376</v>
      </c>
      <c r="C27" s="3" t="s">
        <v>377</v>
      </c>
      <c r="D27" s="3" t="s">
        <v>378</v>
      </c>
      <c r="E27" s="3" t="s">
        <v>379</v>
      </c>
      <c r="F27" s="3" t="s">
        <v>134</v>
      </c>
      <c r="G27" s="3" t="s">
        <v>164</v>
      </c>
      <c r="H27" s="3" t="s">
        <v>42</v>
      </c>
      <c r="I27" s="4">
        <f>DATE(2025,3,24)</f>
        <v>45740</v>
      </c>
      <c r="J27" s="4">
        <f t="shared" si="2"/>
        <v>45743</v>
      </c>
      <c r="K27" s="3"/>
      <c r="L27" s="3"/>
      <c r="M27" s="3"/>
      <c r="N27" s="3" t="s">
        <v>103</v>
      </c>
      <c r="O27" s="3" t="s">
        <v>380</v>
      </c>
      <c r="P27" s="3" t="s">
        <v>381</v>
      </c>
      <c r="Q27" s="3" t="s">
        <v>378</v>
      </c>
      <c r="R27" s="3" t="s">
        <v>380</v>
      </c>
      <c r="S27" s="3" t="s">
        <v>382</v>
      </c>
      <c r="T27" s="3" t="s">
        <v>383</v>
      </c>
      <c r="U27" s="3" t="s">
        <v>384</v>
      </c>
      <c r="V27" s="5" t="s">
        <v>385</v>
      </c>
      <c r="W27" s="3" t="s">
        <v>386</v>
      </c>
      <c r="X27" s="3" t="s">
        <v>386</v>
      </c>
      <c r="Y27" s="3" t="s">
        <v>387</v>
      </c>
      <c r="Z27" s="3" t="s">
        <v>388</v>
      </c>
      <c r="AA27" s="3" t="s">
        <v>389</v>
      </c>
      <c r="AB27" s="3" t="s">
        <v>390</v>
      </c>
      <c r="AC27" s="3" t="s">
        <v>57</v>
      </c>
      <c r="AD27" s="3" t="s">
        <v>58</v>
      </c>
      <c r="AE27" s="3" t="s">
        <v>145</v>
      </c>
      <c r="AF27" s="3" t="s">
        <v>98</v>
      </c>
      <c r="AG27" s="3" t="s">
        <v>99</v>
      </c>
      <c r="AH27" s="3" t="s">
        <v>62</v>
      </c>
      <c r="AI27" s="3" t="s">
        <v>79</v>
      </c>
      <c r="AJ27" s="3" t="s">
        <v>80</v>
      </c>
    </row>
    <row r="28" spans="1:36" ht="15.6">
      <c r="A28" s="6">
        <f>DATE(2024,11,13)+TIME(10,40,42)</f>
        <v>45609.444930555554</v>
      </c>
      <c r="B28" s="7" t="s">
        <v>391</v>
      </c>
      <c r="C28" s="7" t="s">
        <v>392</v>
      </c>
      <c r="D28" s="7" t="s">
        <v>393</v>
      </c>
      <c r="E28" s="7" t="s">
        <v>394</v>
      </c>
      <c r="F28" s="7" t="s">
        <v>40</v>
      </c>
      <c r="G28" s="7" t="s">
        <v>164</v>
      </c>
      <c r="H28" s="7" t="s">
        <v>42</v>
      </c>
      <c r="I28" s="8">
        <f>DATE(2025,3,24)</f>
        <v>45740</v>
      </c>
      <c r="J28" s="8">
        <f t="shared" si="2"/>
        <v>45743</v>
      </c>
      <c r="K28" s="7"/>
      <c r="L28" s="7" t="s">
        <v>395</v>
      </c>
      <c r="M28" s="7"/>
      <c r="N28" s="7" t="s">
        <v>46</v>
      </c>
      <c r="O28" s="7"/>
      <c r="P28" s="7"/>
      <c r="Q28" s="7"/>
      <c r="R28" s="7"/>
      <c r="S28" s="7" t="s">
        <v>396</v>
      </c>
      <c r="T28" s="7" t="s">
        <v>397</v>
      </c>
      <c r="U28" s="7" t="s">
        <v>398</v>
      </c>
      <c r="V28" s="9" t="s">
        <v>399</v>
      </c>
      <c r="W28" s="7" t="s">
        <v>400</v>
      </c>
      <c r="X28" s="7" t="s">
        <v>400</v>
      </c>
      <c r="Y28" s="7" t="s">
        <v>401</v>
      </c>
      <c r="Z28" s="7" t="s">
        <v>402</v>
      </c>
      <c r="AA28" s="7" t="s">
        <v>403</v>
      </c>
      <c r="AB28" s="7" t="s">
        <v>404</v>
      </c>
      <c r="AC28" s="7" t="s">
        <v>57</v>
      </c>
      <c r="AD28" s="7" t="s">
        <v>58</v>
      </c>
      <c r="AE28" s="7" t="s">
        <v>59</v>
      </c>
      <c r="AF28" s="7" t="s">
        <v>405</v>
      </c>
      <c r="AG28" s="7" t="s">
        <v>261</v>
      </c>
      <c r="AH28" s="7" t="s">
        <v>62</v>
      </c>
      <c r="AI28" s="7"/>
      <c r="AJ28" s="7" t="s">
        <v>80</v>
      </c>
    </row>
    <row r="29" spans="1:36" ht="15.6">
      <c r="A29" s="2">
        <f>DATE(2024,11,13)+TIME(10,13,45)</f>
        <v>45609.426215277781</v>
      </c>
      <c r="B29" s="3" t="s">
        <v>406</v>
      </c>
      <c r="C29" s="3" t="s">
        <v>407</v>
      </c>
      <c r="D29" s="3" t="s">
        <v>408</v>
      </c>
      <c r="E29" s="3" t="s">
        <v>409</v>
      </c>
      <c r="F29" s="3" t="s">
        <v>40</v>
      </c>
      <c r="G29" s="3" t="s">
        <v>164</v>
      </c>
      <c r="H29" s="3" t="s">
        <v>42</v>
      </c>
      <c r="I29" s="4">
        <f>DATE(2025,3,24)</f>
        <v>45740</v>
      </c>
      <c r="J29" s="4">
        <f t="shared" si="2"/>
        <v>45743</v>
      </c>
      <c r="K29" s="3"/>
      <c r="L29" s="3"/>
      <c r="M29" s="3"/>
      <c r="N29" s="3" t="s">
        <v>46</v>
      </c>
      <c r="O29" s="3"/>
      <c r="P29" s="3"/>
      <c r="Q29" s="3"/>
      <c r="R29" s="3" t="s">
        <v>409</v>
      </c>
      <c r="S29" s="3" t="s">
        <v>410</v>
      </c>
      <c r="T29" s="3" t="s">
        <v>411</v>
      </c>
      <c r="U29" s="3" t="s">
        <v>412</v>
      </c>
      <c r="V29" s="5" t="s">
        <v>413</v>
      </c>
      <c r="W29" s="3" t="s">
        <v>414</v>
      </c>
      <c r="X29" s="3" t="s">
        <v>414</v>
      </c>
      <c r="Y29" s="3" t="s">
        <v>415</v>
      </c>
      <c r="Z29" s="3" t="s">
        <v>416</v>
      </c>
      <c r="AA29" s="3" t="s">
        <v>417</v>
      </c>
      <c r="AB29" s="3" t="s">
        <v>418</v>
      </c>
      <c r="AC29" s="3" t="s">
        <v>160</v>
      </c>
      <c r="AD29" s="3" t="s">
        <v>58</v>
      </c>
      <c r="AE29" s="3" t="s">
        <v>59</v>
      </c>
      <c r="AF29" s="3" t="s">
        <v>60</v>
      </c>
      <c r="AG29" s="3" t="s">
        <v>419</v>
      </c>
      <c r="AH29" s="3" t="s">
        <v>62</v>
      </c>
      <c r="AI29" s="3" t="s">
        <v>79</v>
      </c>
      <c r="AJ29" s="3"/>
    </row>
  </sheetData>
  <hyperlinks>
    <hyperlink ref="V9" r:id="rId1" xr:uid="{00000000-0004-0000-0000-000000000000}"/>
    <hyperlink ref="V10" r:id="rId2" xr:uid="{00000000-0004-0000-0000-000001000000}"/>
    <hyperlink ref="V2" r:id="rId3" xr:uid="{00000000-0004-0000-0000-000002000000}"/>
    <hyperlink ref="V11" r:id="rId4" xr:uid="{00000000-0004-0000-0000-000003000000}"/>
    <hyperlink ref="V12" r:id="rId5" xr:uid="{00000000-0004-0000-0000-000004000000}"/>
    <hyperlink ref="V13" r:id="rId6" xr:uid="{00000000-0004-0000-0000-000005000000}"/>
    <hyperlink ref="V3" r:id="rId7" xr:uid="{00000000-0004-0000-0000-000006000000}"/>
    <hyperlink ref="V4" r:id="rId8" xr:uid="{00000000-0004-0000-0000-000007000000}"/>
    <hyperlink ref="V14" r:id="rId9" xr:uid="{00000000-0004-0000-0000-000008000000}"/>
    <hyperlink ref="V15" r:id="rId10" xr:uid="{00000000-0004-0000-0000-000009000000}"/>
    <hyperlink ref="V16" r:id="rId11" xr:uid="{00000000-0004-0000-0000-00000A000000}"/>
    <hyperlink ref="V17" r:id="rId12" xr:uid="{00000000-0004-0000-0000-00000B000000}"/>
    <hyperlink ref="V18" r:id="rId13" xr:uid="{00000000-0004-0000-0000-00000C000000}"/>
    <hyperlink ref="V19" r:id="rId14" xr:uid="{00000000-0004-0000-0000-00000D000000}"/>
    <hyperlink ref="V20" r:id="rId15" xr:uid="{00000000-0004-0000-0000-00000E000000}"/>
    <hyperlink ref="V21" r:id="rId16" xr:uid="{00000000-0004-0000-0000-00000F000000}"/>
    <hyperlink ref="V8" r:id="rId17" xr:uid="{00000000-0004-0000-0000-000010000000}"/>
    <hyperlink ref="V22" r:id="rId18" xr:uid="{00000000-0004-0000-0000-000011000000}"/>
    <hyperlink ref="V5" r:id="rId19" xr:uid="{00000000-0004-0000-0000-000012000000}"/>
    <hyperlink ref="V23" r:id="rId20" xr:uid="{00000000-0004-0000-0000-000013000000}"/>
    <hyperlink ref="V6" r:id="rId21" xr:uid="{00000000-0004-0000-0000-000014000000}"/>
    <hyperlink ref="V7" r:id="rId22" xr:uid="{00000000-0004-0000-0000-000015000000}"/>
    <hyperlink ref="V24" r:id="rId23" xr:uid="{00000000-0004-0000-0000-000016000000}"/>
    <hyperlink ref="V25" r:id="rId24" xr:uid="{00000000-0004-0000-0000-000017000000}"/>
    <hyperlink ref="V26" r:id="rId25" xr:uid="{00000000-0004-0000-0000-000018000000}"/>
    <hyperlink ref="V27" r:id="rId26" xr:uid="{00000000-0004-0000-0000-000019000000}"/>
    <hyperlink ref="V28" r:id="rId27" xr:uid="{00000000-0004-0000-0000-00001A000000}"/>
    <hyperlink ref="V29" r:id="rId28" xr:uid="{00000000-0004-0000-0000-00001B000000}"/>
    <hyperlink ref="D13" r:id="rId29" xr:uid="{00000000-0004-0000-0000-00001C000000}"/>
  </hyperlinks>
  <pageMargins left="0.75" right="0.75" top="1" bottom="1" header="0.5" footer="0.5"/>
  <pageSetup orientation="portrait"/>
  <headerFooter alignWithMargins="0"/>
  <tableParts count="1">
    <tablePart r:id="rId30"/>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Section xmlns="05627597-0322-42fc-bc19-1d0dde15c694" xsi:nil="true"/>
    <TaxCatchAll xmlns="5ed5bd0d-9aa5-480d-8c58-25f9f57090c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7" ma:contentTypeDescription="Create a new document." ma:contentTypeScope="" ma:versionID="cbbceaf49378e41fa0f2a26c1b01b966">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30975a3875a9ba9f4d0532d357812a78"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29FCEEE-B2DE-4FE2-8D21-E13BEA23A944}"/>
</file>

<file path=customXml/itemProps2.xml><?xml version="1.0" encoding="utf-8"?>
<ds:datastoreItem xmlns:ds="http://schemas.openxmlformats.org/officeDocument/2006/customXml" ds:itemID="{998D1612-66D3-4056-A7E3-7196AEFA77B8}"/>
</file>

<file path=customXml/itemProps3.xml><?xml version="1.0" encoding="utf-8"?>
<ds:datastoreItem xmlns:ds="http://schemas.openxmlformats.org/officeDocument/2006/customXml" ds:itemID="{DC986379-33FB-41F8-A214-2EBFFEA9864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Medina, Karla [NEA]</dc:creator>
  <cp:keywords/>
  <dc:description/>
  <cp:lastModifiedBy>Michael Ruiz [WA]</cp:lastModifiedBy>
  <cp:revision/>
  <dcterms:created xsi:type="dcterms:W3CDTF">2025-02-27T01:11:22Z</dcterms:created>
  <dcterms:modified xsi:type="dcterms:W3CDTF">2026-03-05T19:09:26Z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0x0101004F15A52AE31FEC4EB9E74AAFCF7B6AD7</vt:lpwstr>
  </property>
  <property fmtid="{D5CDD505-2E9C-101B-9397-08002B2CF9AE}" pid="3" name="MediaServiceImageTags">
    <vt:lpwstr/>
  </property>
</Properties>
</file>