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C:\Users\EHolmes\OneDrive - National Education Association\Documents - National UniServ and Organizer Program Materials\F2F UD Organizing ESPs\0 Facilitator Tools\"/>
    </mc:Choice>
  </mc:AlternateContent>
  <xr:revisionPtr revIDLastSave="0" documentId="11_FFA5D08D5ECAE994F7C8EAA88D7067F4B6F6A467" xr6:coauthVersionLast="47" xr6:coauthVersionMax="47" xr10:uidLastSave="{00000000-0000-0000-0000-000000000000}"/>
  <bookViews>
    <workbookView xWindow="2480" yWindow="590" windowWidth="18190" windowHeight="1350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2" l="1"/>
  <c r="I32" i="2"/>
  <c r="A32" i="2"/>
  <c r="J8" i="2"/>
  <c r="I8" i="2"/>
  <c r="A8" i="2"/>
  <c r="J31" i="2"/>
  <c r="I31" i="2"/>
  <c r="A31" i="2"/>
  <c r="J30" i="2"/>
  <c r="I30" i="2"/>
  <c r="A30" i="2"/>
  <c r="J29" i="2"/>
  <c r="I29" i="2"/>
  <c r="A29" i="2"/>
  <c r="J7" i="2"/>
  <c r="I7" i="2"/>
  <c r="A7" i="2"/>
  <c r="J11" i="2"/>
  <c r="I11" i="2"/>
  <c r="A11" i="2"/>
  <c r="J28" i="2"/>
  <c r="I28" i="2"/>
  <c r="A28" i="2"/>
  <c r="J27" i="2"/>
  <c r="I27" i="2"/>
  <c r="A27" i="2"/>
  <c r="J26" i="2"/>
  <c r="I26" i="2"/>
  <c r="A26" i="2"/>
  <c r="J6" i="2"/>
  <c r="I6" i="2"/>
  <c r="A6" i="2"/>
  <c r="A25" i="2"/>
  <c r="J10" i="2"/>
  <c r="I10" i="2"/>
  <c r="A10" i="2"/>
  <c r="J24" i="2"/>
  <c r="I24" i="2"/>
  <c r="A24" i="2"/>
  <c r="J23" i="2"/>
  <c r="I23" i="2"/>
  <c r="A23" i="2"/>
  <c r="J22" i="2"/>
  <c r="I22" i="2"/>
  <c r="A22" i="2"/>
  <c r="J21" i="2"/>
  <c r="I21" i="2"/>
  <c r="A21" i="2"/>
  <c r="J20" i="2"/>
  <c r="I20" i="2"/>
  <c r="A20" i="2"/>
  <c r="J5" i="2"/>
  <c r="I5" i="2"/>
  <c r="A5" i="2"/>
  <c r="J19" i="2"/>
  <c r="I19" i="2"/>
  <c r="A19" i="2"/>
  <c r="J18" i="2"/>
  <c r="I18" i="2"/>
  <c r="A18" i="2"/>
  <c r="J17" i="2"/>
  <c r="I17" i="2"/>
  <c r="A17" i="2"/>
  <c r="J4" i="2"/>
  <c r="I4" i="2"/>
  <c r="A4" i="2"/>
  <c r="J16" i="2"/>
  <c r="I16" i="2"/>
  <c r="A16" i="2"/>
  <c r="J15" i="2"/>
  <c r="I15" i="2"/>
  <c r="A15" i="2"/>
  <c r="J3" i="2"/>
  <c r="I3" i="2"/>
  <c r="A3" i="2"/>
  <c r="J2" i="2"/>
  <c r="I2" i="2"/>
  <c r="A2" i="2"/>
  <c r="J9" i="2"/>
  <c r="I9" i="2"/>
  <c r="A9" i="2"/>
  <c r="J14" i="2"/>
  <c r="I14" i="2"/>
  <c r="A14" i="2"/>
  <c r="A13" i="2"/>
  <c r="J12" i="2"/>
  <c r="I12" i="2"/>
  <c r="A12" i="2"/>
</calcChain>
</file>

<file path=xl/sharedStrings.xml><?xml version="1.0" encoding="utf-8"?>
<sst xmlns="http://schemas.openxmlformats.org/spreadsheetml/2006/main" count="840" uniqueCount="453">
  <si>
    <t>Last Registration Date (GMT-05:00) Eastern [US &amp; Canada]</t>
  </si>
  <si>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</si>
  <si>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</si>
  <si>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</si>
  <si>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</si>
  <si>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</si>
  <si>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</si>
  <si>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</si>
  <si>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</si>
  <si>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</si>
  <si>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</si>
  <si>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</si>
  <si>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</si>
  <si>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</si>
  <si>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</si>
  <si>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</si>
  <si>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</si>
  <si>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</si>
  <si>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</si>
  <si>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</si>
  <si>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</si>
  <si>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</si>
  <si>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</si>
  <si>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</si>
  <si>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</si>
  <si>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</si>
  <si>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</si>
  <si>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</si>
  <si>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</si>
  <si>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</si>
  <si>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</si>
  <si>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</si>
  <si>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</si>
  <si>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</si>
  <si>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</si>
  <si>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</si>
  <si>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Naomi</t>
  </si>
  <si>
    <t>Chisolm</t>
  </si>
  <si>
    <t>naomi.chisolm@ncae.org</t>
  </si>
  <si>
    <t>North Carolina Association of Educators</t>
  </si>
  <si>
    <t>She/Her</t>
  </si>
  <si>
    <t>Facilitators</t>
  </si>
  <si>
    <t>Yes</t>
  </si>
  <si>
    <t>N/A</t>
  </si>
  <si>
    <t>My state is my employer. Reimburse my STATE</t>
  </si>
  <si>
    <t>8435990602</t>
  </si>
  <si>
    <t>LaQuana</t>
  </si>
  <si>
    <t>843-599-0967</t>
  </si>
  <si>
    <t>Chisolm, Naomi</t>
  </si>
  <si>
    <t>3301 VALLEJO TRL.</t>
  </si>
  <si>
    <t>RALEIGH</t>
  </si>
  <si>
    <t>North Carolina</t>
  </si>
  <si>
    <t>NC</t>
  </si>
  <si>
    <t>27610</t>
  </si>
  <si>
    <t>African American/Black</t>
  </si>
  <si>
    <t>Straight</t>
  </si>
  <si>
    <t>Woman</t>
  </si>
  <si>
    <t>61+</t>
  </si>
  <si>
    <t>Veteran (11+ years)</t>
  </si>
  <si>
    <t>Accepted</t>
  </si>
  <si>
    <t>Helenna</t>
  </si>
  <si>
    <t>Chun</t>
  </si>
  <si>
    <t>Hchun@coloradoea.org</t>
  </si>
  <si>
    <t>Colorado Education Association</t>
  </si>
  <si>
    <t>7204671666</t>
  </si>
  <si>
    <t>Heather Kim</t>
  </si>
  <si>
    <t>816-835-4463</t>
  </si>
  <si>
    <t>Chun, Helenna</t>
  </si>
  <si>
    <t>924 N logan st._x000D_
Apt B</t>
  </si>
  <si>
    <t>924 N logan st.</t>
  </si>
  <si>
    <t>Denver</t>
  </si>
  <si>
    <t>Colorado</t>
  </si>
  <si>
    <t>CO</t>
  </si>
  <si>
    <t>80203</t>
  </si>
  <si>
    <t>Asian and Pacific Islander</t>
  </si>
  <si>
    <t>26-35</t>
  </si>
  <si>
    <t>Early career educator (0-5 years)</t>
  </si>
  <si>
    <t>Julianna (Juli)</t>
  </si>
  <si>
    <t>Davis</t>
  </si>
  <si>
    <t>jdavis@ista-in.org</t>
  </si>
  <si>
    <t>Indiana State Teachers Association</t>
  </si>
  <si>
    <t>on medication for hypothyroid, allergies</t>
  </si>
  <si>
    <t>317-331-9009</t>
  </si>
  <si>
    <t>Logan Davis</t>
  </si>
  <si>
    <t>812-679-9937</t>
  </si>
  <si>
    <t>Davis, Julianna (Juli)</t>
  </si>
  <si>
    <t>16729 Aulton Drive</t>
  </si>
  <si>
    <t>Noblesville</t>
  </si>
  <si>
    <t>Indiana</t>
  </si>
  <si>
    <t>IN</t>
  </si>
  <si>
    <t>46060</t>
  </si>
  <si>
    <t>White</t>
  </si>
  <si>
    <t>Mid career (6-10 years)</t>
  </si>
  <si>
    <t>No</t>
  </si>
  <si>
    <t>Hedy</t>
  </si>
  <si>
    <t>Eischeid</t>
  </si>
  <si>
    <t>Hedy.Eischeid@neaalaska.org</t>
  </si>
  <si>
    <t>NEA-Alaska</t>
  </si>
  <si>
    <t>I’m guessing I’ll need an extra day due to flights.</t>
  </si>
  <si>
    <t>907-802-1556</t>
  </si>
  <si>
    <t>Ted eischeid</t>
  </si>
  <si>
    <t>907-215-0312</t>
  </si>
  <si>
    <t>Eischeid, Hedy</t>
  </si>
  <si>
    <t>410_x000D_
Mellow Place</t>
  </si>
  <si>
    <t>410</t>
  </si>
  <si>
    <t>Anchorage</t>
  </si>
  <si>
    <t>Alaska</t>
  </si>
  <si>
    <t>AK</t>
  </si>
  <si>
    <t>99508</t>
  </si>
  <si>
    <t>46-60</t>
  </si>
  <si>
    <t>Adam</t>
  </si>
  <si>
    <t>Janiak</t>
  </si>
  <si>
    <t>adam.janiak@edmn.org</t>
  </si>
  <si>
    <t>Education Minnesota</t>
  </si>
  <si>
    <t>He/Him</t>
  </si>
  <si>
    <t>6512476268</t>
  </si>
  <si>
    <t>Tracy Janiak</t>
  </si>
  <si>
    <t>651-428-7609</t>
  </si>
  <si>
    <t>Janiak, Adam</t>
  </si>
  <si>
    <t>7620 Inman Ave S</t>
  </si>
  <si>
    <t>Cottage Grove</t>
  </si>
  <si>
    <t>Minnesota</t>
  </si>
  <si>
    <t>MN</t>
  </si>
  <si>
    <t>55016-5103</t>
  </si>
  <si>
    <t>Man</t>
  </si>
  <si>
    <t>Heidi</t>
  </si>
  <si>
    <t>Miller</t>
  </si>
  <si>
    <t>heidi.miller@nysut.org</t>
  </si>
  <si>
    <t>New York State United Teachers</t>
  </si>
  <si>
    <t>PSA</t>
  </si>
  <si>
    <t>7654199004</t>
  </si>
  <si>
    <t>Allen Miller</t>
  </si>
  <si>
    <t>765-395-7444</t>
  </si>
  <si>
    <t>Miller, Heidi</t>
  </si>
  <si>
    <t>6527 Stage Rd</t>
  </si>
  <si>
    <t>Utica</t>
  </si>
  <si>
    <t>New York</t>
  </si>
  <si>
    <t>NY</t>
  </si>
  <si>
    <t>13502</t>
  </si>
  <si>
    <t>Ben</t>
  </si>
  <si>
    <t>West</t>
  </si>
  <si>
    <t>bwest@cta.org</t>
  </si>
  <si>
    <t>California Teachers Association</t>
  </si>
  <si>
    <t>8058266884</t>
  </si>
  <si>
    <t>John Douglas</t>
  </si>
  <si>
    <t>562-304-6843</t>
  </si>
  <si>
    <t>West, Ben</t>
  </si>
  <si>
    <t>2438 Aztec</t>
  </si>
  <si>
    <t>Ventura</t>
  </si>
  <si>
    <t>California</t>
  </si>
  <si>
    <t>CA</t>
  </si>
  <si>
    <t>93001</t>
  </si>
  <si>
    <t>Gay</t>
  </si>
  <si>
    <t>36-45</t>
  </si>
  <si>
    <t>Katrina</t>
  </si>
  <si>
    <t>Byrne</t>
  </si>
  <si>
    <t>kblomdahl@gmail.com</t>
  </si>
  <si>
    <t>National Education Association</t>
  </si>
  <si>
    <t>NEA Headquarters Staff</t>
  </si>
  <si>
    <t>2029051198</t>
  </si>
  <si>
    <t>Kevin Byrne</t>
  </si>
  <si>
    <t>240-515-6389</t>
  </si>
  <si>
    <t>Byrne, Katrina</t>
  </si>
  <si>
    <t>4419 ILLINOIS AVE NW</t>
  </si>
  <si>
    <t>WASHINGTON</t>
  </si>
  <si>
    <t>District of Columbia</t>
  </si>
  <si>
    <t>DC</t>
  </si>
  <si>
    <t>20011-4627</t>
  </si>
  <si>
    <t>Prefer not to answer</t>
  </si>
  <si>
    <t>Ellen</t>
  </si>
  <si>
    <t>Holmes</t>
  </si>
  <si>
    <t>Eholmes@nea.org</t>
  </si>
  <si>
    <t>12076605589</t>
  </si>
  <si>
    <t>kelly holmes</t>
  </si>
  <si>
    <t>207-660-5590</t>
  </si>
  <si>
    <t>Holmes, Ellen</t>
  </si>
  <si>
    <t>3 Canaan Rd_x000D_
2875 North Palermo Road</t>
  </si>
  <si>
    <t>3 Canaan Rd</t>
  </si>
  <si>
    <t>Pittsfield</t>
  </si>
  <si>
    <t>Maine</t>
  </si>
  <si>
    <t>ME</t>
  </si>
  <si>
    <t>04967</t>
  </si>
  <si>
    <t>Other</t>
  </si>
  <si>
    <t>Karla</t>
  </si>
  <si>
    <t>Medina</t>
  </si>
  <si>
    <t>kmedina@nea.org</t>
  </si>
  <si>
    <t>NEA</t>
  </si>
  <si>
    <t>2028227923</t>
  </si>
  <si>
    <t>Karla Medina</t>
  </si>
  <si>
    <t>202-822-7923</t>
  </si>
  <si>
    <t>Medina, Karla</t>
  </si>
  <si>
    <t>1201 16th Street NW</t>
  </si>
  <si>
    <t>Washington</t>
  </si>
  <si>
    <t>20036</t>
  </si>
  <si>
    <t>Not Applicable</t>
  </si>
  <si>
    <t>Nishi</t>
  </si>
  <si>
    <t>Aragon</t>
  </si>
  <si>
    <t>naragon@coloradoea.org</t>
  </si>
  <si>
    <t>Participant</t>
  </si>
  <si>
    <t>My local or UniServ Council is my employer. Reimburse my LOCAL or UNISERV COUNCIL</t>
  </si>
  <si>
    <t>West Central Colorado UniServ</t>
  </si>
  <si>
    <t>Nishi Aragon</t>
  </si>
  <si>
    <t>7204001980</t>
  </si>
  <si>
    <t>Rich Quigley</t>
  </si>
  <si>
    <t>970-250-2644</t>
  </si>
  <si>
    <t>Aragon, Nishi</t>
  </si>
  <si>
    <t>2472 PATTERSON RD_x000D_
SUITE 13</t>
  </si>
  <si>
    <t>2472 PATTERSON RD</t>
  </si>
  <si>
    <t>GRAND JUNCTION</t>
  </si>
  <si>
    <t>81505</t>
  </si>
  <si>
    <t>Latin(o/a/x), Hispanic, and Chican(o/a/x)</t>
  </si>
  <si>
    <t>Jennifer</t>
  </si>
  <si>
    <t>Baker</t>
  </si>
  <si>
    <t>jennifer.baker@alaedu.org</t>
  </si>
  <si>
    <t>Alabama Education Association</t>
  </si>
  <si>
    <t>2563438922</t>
  </si>
  <si>
    <t>Matthew Moses</t>
  </si>
  <si>
    <t>256-458-9963</t>
  </si>
  <si>
    <t>Baker, Jennifer</t>
  </si>
  <si>
    <t>8 Timothy Trace</t>
  </si>
  <si>
    <t>Anniston</t>
  </si>
  <si>
    <t>Alabama</t>
  </si>
  <si>
    <t>AL</t>
  </si>
  <si>
    <t>36202</t>
  </si>
  <si>
    <t>LaKeitha</t>
  </si>
  <si>
    <t>Benson-Bryant</t>
  </si>
  <si>
    <t>lakeithab@alaedu.org</t>
  </si>
  <si>
    <t>King room</t>
  </si>
  <si>
    <t>2054920066</t>
  </si>
  <si>
    <t>Willie Bryant</t>
  </si>
  <si>
    <t>334-507-0731</t>
  </si>
  <si>
    <t>Benson-Bryant, LaKeitha</t>
  </si>
  <si>
    <t>1932 County Road 5</t>
  </si>
  <si>
    <t>Akron</t>
  </si>
  <si>
    <t>35441</t>
  </si>
  <si>
    <t>Bisexual</t>
  </si>
  <si>
    <t>Timothy</t>
  </si>
  <si>
    <t>Couch</t>
  </si>
  <si>
    <t>Tcouch@ColoradoEA.org</t>
  </si>
  <si>
    <t>Amy Sue Javernick</t>
  </si>
  <si>
    <t>asjavernickmvea@gmail.com</t>
  </si>
  <si>
    <t>2399402383</t>
  </si>
  <si>
    <t>Cleon Hodges</t>
  </si>
  <si>
    <t>239-738-4414</t>
  </si>
  <si>
    <t>Couch, Timothy</t>
  </si>
  <si>
    <t>290 east Parkview Dr</t>
  </si>
  <si>
    <t>Grand Junction</t>
  </si>
  <si>
    <t>81503</t>
  </si>
  <si>
    <t>Gregory</t>
  </si>
  <si>
    <t>D'Aguiar</t>
  </si>
  <si>
    <t>gdaguiar@psea.org</t>
  </si>
  <si>
    <t>Pennsylvania State Education Assn</t>
  </si>
  <si>
    <t>I do not eat pork. I am allergic to shellfish.</t>
  </si>
  <si>
    <t>4044413440</t>
  </si>
  <si>
    <t>Barbara Cotton</t>
  </si>
  <si>
    <t>352-328-6406</t>
  </si>
  <si>
    <t>D'Aguiar, Gregory</t>
  </si>
  <si>
    <t>P.O. Box 2056</t>
  </si>
  <si>
    <t>Pennsylvania</t>
  </si>
  <si>
    <t>PA</t>
  </si>
  <si>
    <t>15701</t>
  </si>
  <si>
    <t>Melissa</t>
  </si>
  <si>
    <t>DeBoor</t>
  </si>
  <si>
    <t>melissa.deboor@ieanea.org</t>
  </si>
  <si>
    <t>Illinois Education Association-NEA</t>
  </si>
  <si>
    <t>Illinois Education Association</t>
  </si>
  <si>
    <t>847-224-6693</t>
  </si>
  <si>
    <t>Scott DeBoor</t>
  </si>
  <si>
    <t>630-774-4562</t>
  </si>
  <si>
    <t>DeBoor, Melissa</t>
  </si>
  <si>
    <t>2828 Sweet Clover Way</t>
  </si>
  <si>
    <t>Wauconda</t>
  </si>
  <si>
    <t>Illinois</t>
  </si>
  <si>
    <t>IL</t>
  </si>
  <si>
    <t>60084</t>
  </si>
  <si>
    <t>Asexual</t>
  </si>
  <si>
    <t>Amy</t>
  </si>
  <si>
    <t>DeGroot-Hammer</t>
  </si>
  <si>
    <t>amy.degroothammer@isea.org</t>
  </si>
  <si>
    <t>Iowa State Education Association</t>
  </si>
  <si>
    <t>Must stay to make connections until Friday due to small airport and only two incoming flights per day</t>
  </si>
  <si>
    <t>17122510476</t>
  </si>
  <si>
    <t>Julie DeGroot</t>
  </si>
  <si>
    <t>712-251-0042</t>
  </si>
  <si>
    <t>DeGroot-Hammer, Amy</t>
  </si>
  <si>
    <t>3301 Stone Park Boulevard_x000D_
3301 Stone Park Blvd</t>
  </si>
  <si>
    <t>3301 Stone Park Boulevard</t>
  </si>
  <si>
    <t>Sioux City</t>
  </si>
  <si>
    <t>Iowa</t>
  </si>
  <si>
    <t>IA</t>
  </si>
  <si>
    <t>51104-2334</t>
  </si>
  <si>
    <t>Native American/Alaska Native</t>
  </si>
  <si>
    <t>Jake</t>
  </si>
  <si>
    <t>Dominello</t>
  </si>
  <si>
    <t>jdominello@coloradoea.org</t>
  </si>
  <si>
    <t>2032064522</t>
  </si>
  <si>
    <t>Grace Lynch</t>
  </si>
  <si>
    <t>203-206-4522</t>
  </si>
  <si>
    <t>Dominello, Jake</t>
  </si>
  <si>
    <t>947 Teller Avenue</t>
  </si>
  <si>
    <t>81501</t>
  </si>
  <si>
    <t>Dennis</t>
  </si>
  <si>
    <t>Fischer</t>
  </si>
  <si>
    <t>dennis.fischer@edmn.org &lt;dennis.fischer@edmn.org&gt;</t>
  </si>
  <si>
    <t>6512028438</t>
  </si>
  <si>
    <t>Nancy Fischer</t>
  </si>
  <si>
    <t>320-808-3263</t>
  </si>
  <si>
    <t>Fischer, Dennis</t>
  </si>
  <si>
    <t>1431 Independence Curve, Delano, MN, USA</t>
  </si>
  <si>
    <t>Delano</t>
  </si>
  <si>
    <t>55328</t>
  </si>
  <si>
    <t>Sonia</t>
  </si>
  <si>
    <t>Fortin</t>
  </si>
  <si>
    <t>sfortin@massteacher.org</t>
  </si>
  <si>
    <t>Massachusetts Teachers Association</t>
  </si>
  <si>
    <t>They/Them</t>
  </si>
  <si>
    <t>Gluten, mustard, apples</t>
  </si>
  <si>
    <t>508-397-9268</t>
  </si>
  <si>
    <t>Shelly Fraser</t>
  </si>
  <si>
    <t>508-397-3782</t>
  </si>
  <si>
    <t>Fortin, Sonia</t>
  </si>
  <si>
    <t>2 Heritage Drive</t>
  </si>
  <si>
    <t>Quincy</t>
  </si>
  <si>
    <t>Massachusetts</t>
  </si>
  <si>
    <t>MA</t>
  </si>
  <si>
    <t>02171</t>
  </si>
  <si>
    <t>Queer</t>
  </si>
  <si>
    <t>Nonbinary</t>
  </si>
  <si>
    <t>Seth</t>
  </si>
  <si>
    <t>Furlow</t>
  </si>
  <si>
    <t>sfurlow@mea.org</t>
  </si>
  <si>
    <t>Michigan Education Association</t>
  </si>
  <si>
    <t>7348129535</t>
  </si>
  <si>
    <t>Heather Furlow</t>
  </si>
  <si>
    <t>734-748-9036</t>
  </si>
  <si>
    <t>Furlow, Seth</t>
  </si>
  <si>
    <t>49417 Taft Ln</t>
  </si>
  <si>
    <t>Canton</t>
  </si>
  <si>
    <t>Michigan</t>
  </si>
  <si>
    <t>MI</t>
  </si>
  <si>
    <t>48188</t>
  </si>
  <si>
    <t>Ursula</t>
  </si>
  <si>
    <t>Gruber</t>
  </si>
  <si>
    <t>Ursula.gruber@ieanea.org</t>
  </si>
  <si>
    <t>She/They</t>
  </si>
  <si>
    <t>7738950845</t>
  </si>
  <si>
    <t>Peter Nielsen</t>
  </si>
  <si>
    <t>773-895-0845</t>
  </si>
  <si>
    <t>Gruber, Ursula</t>
  </si>
  <si>
    <t>7532 N Damen Ave, Unit 3</t>
  </si>
  <si>
    <t>Chicago</t>
  </si>
  <si>
    <t>60645</t>
  </si>
  <si>
    <t>David</t>
  </si>
  <si>
    <t>Hernandez</t>
  </si>
  <si>
    <t>dhernandez@cta.org</t>
  </si>
  <si>
    <t>One King Bed, NO adjoining Room, Non-Smoking</t>
  </si>
  <si>
    <t>14088381303</t>
  </si>
  <si>
    <t>Roselyn A. Hernandez</t>
  </si>
  <si>
    <t>408-821-2397</t>
  </si>
  <si>
    <t>Hernandez, David</t>
  </si>
  <si>
    <t>6240 Ocho Rios Drive</t>
  </si>
  <si>
    <t>San Jose</t>
  </si>
  <si>
    <t>95123</t>
  </si>
  <si>
    <t>Matthew</t>
  </si>
  <si>
    <t>Howard</t>
  </si>
  <si>
    <t>Matthew.Howard@alaedu.org</t>
  </si>
  <si>
    <t>+12515809511</t>
  </si>
  <si>
    <t>Marsha Howard</t>
  </si>
  <si>
    <t>334-312-5381</t>
  </si>
  <si>
    <t>Howard, Matthew</t>
  </si>
  <si>
    <t>1303 Phillips St</t>
  </si>
  <si>
    <t>Bay Minette</t>
  </si>
  <si>
    <t>36507</t>
  </si>
  <si>
    <t>Micah</t>
  </si>
  <si>
    <t>McCutchan</t>
  </si>
  <si>
    <t>micah.mccutchan@isea.org</t>
  </si>
  <si>
    <t>Vegetarian</t>
  </si>
  <si>
    <t>641-278-0499</t>
  </si>
  <si>
    <t>Ken Simpson</t>
  </si>
  <si>
    <t>402-639-1070</t>
  </si>
  <si>
    <t>McCutchan, Micah</t>
  </si>
  <si>
    <t>1222 60th St</t>
  </si>
  <si>
    <t>Des Moines</t>
  </si>
  <si>
    <t>50311</t>
  </si>
  <si>
    <t>Lesbian</t>
  </si>
  <si>
    <t>18-25</t>
  </si>
  <si>
    <t>Kevin</t>
  </si>
  <si>
    <t>McDermott</t>
  </si>
  <si>
    <t>kevin.mcdermott@isea.org</t>
  </si>
  <si>
    <t>I may need to check out on Friday, Feb. 9th depending on my flight status.</t>
  </si>
  <si>
    <t>3192317330</t>
  </si>
  <si>
    <t>Carrie McDermott</t>
  </si>
  <si>
    <t>563-542-6432</t>
  </si>
  <si>
    <t>McDermott, Kevin</t>
  </si>
  <si>
    <t>903 6th St. SW</t>
  </si>
  <si>
    <t>Dyersville</t>
  </si>
  <si>
    <t>52040</t>
  </si>
  <si>
    <t>MICHAEL</t>
  </si>
  <si>
    <t>MCGEE</t>
  </si>
  <si>
    <t>mmcgee2@mea.org</t>
  </si>
  <si>
    <t>6163081641</t>
  </si>
  <si>
    <t>Amy McGee</t>
  </si>
  <si>
    <t>616-308-8834</t>
  </si>
  <si>
    <t>MCGEE, MICHAEL</t>
  </si>
  <si>
    <t>8515 Savannah Dr</t>
  </si>
  <si>
    <t>Saranac</t>
  </si>
  <si>
    <t>48881</t>
  </si>
  <si>
    <t>Peter</t>
  </si>
  <si>
    <t>Morris</t>
  </si>
  <si>
    <t>pmorris@coloradoea.org</t>
  </si>
  <si>
    <t>Front Range UniServ Unit</t>
  </si>
  <si>
    <t>Kasey Ellis</t>
  </si>
  <si>
    <t>cceapresident@coloradoea.org</t>
  </si>
  <si>
    <t>Boulder-Westminster</t>
  </si>
  <si>
    <t>7205501111</t>
  </si>
  <si>
    <t>Courtney Morris</t>
  </si>
  <si>
    <t>702-358-7055</t>
  </si>
  <si>
    <t>Morris, Peter</t>
  </si>
  <si>
    <t>1779 Mountain Maple Ave.</t>
  </si>
  <si>
    <t>Highlands Ranch</t>
  </si>
  <si>
    <t>80129</t>
  </si>
  <si>
    <t>Debora</t>
  </si>
  <si>
    <t>Porter</t>
  </si>
  <si>
    <t>dporter@ista-in.org</t>
  </si>
  <si>
    <t>12193098794</t>
  </si>
  <si>
    <t>Michael Porter</t>
  </si>
  <si>
    <t>219-309-4951</t>
  </si>
  <si>
    <t>Porter, Debora</t>
  </si>
  <si>
    <t>3602 Candlewood Dr</t>
  </si>
  <si>
    <t>Valparaiso</t>
  </si>
  <si>
    <t>46385</t>
  </si>
  <si>
    <t>William</t>
  </si>
  <si>
    <t>Triolet</t>
  </si>
  <si>
    <t>WTriolet@mea.org</t>
  </si>
  <si>
    <t>7346340289</t>
  </si>
  <si>
    <t>Lori Triolet</t>
  </si>
  <si>
    <t>734-788-8919</t>
  </si>
  <si>
    <t>Triolet, William</t>
  </si>
  <si>
    <t>42942 Barchester Rd</t>
  </si>
  <si>
    <t>48187</t>
  </si>
  <si>
    <t>Brooke</t>
  </si>
  <si>
    <t>Witt</t>
  </si>
  <si>
    <t>bwitt@psea.org</t>
  </si>
  <si>
    <t>4122519671</t>
  </si>
  <si>
    <t>Nathan Witt</t>
  </si>
  <si>
    <t>724-766-6763</t>
  </si>
  <si>
    <t>Witt, Brooke</t>
  </si>
  <si>
    <t>401 Prada Place</t>
  </si>
  <si>
    <t>Zelienople</t>
  </si>
  <si>
    <t>16063</t>
  </si>
  <si>
    <t>Richard</t>
  </si>
  <si>
    <t>M</t>
  </si>
  <si>
    <t>richardm@alaedu.org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</si>
</sst>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6">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
      <u/>
      <sz val="10"/>
      <color theme="10"/>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0" borderId="0" applyNumberFormat="0" applyFill="0" applyBorder="0" applyAlignment="0" applyProtection="0"/>
  </cellStyleXfs>
  <cellXfs count="12">
    <xf numFmtId="0" fontId="0" fillId="0" borderId="0" xfId="0"/>
    <xf numFmtId="0" fontId="1" fillId="0" borderId="1" xfId="0" applyFont="1" applyBorder="1" applyAlignment="1">
      <alignment vertical="center"/>
    </xf>
    <xf numFmtId="22" fontId="2" fillId="0" borderId="0" xfId="0" applyNumberFormat="1" applyFont="1"/>
    <xf numFmtId="49" fontId="2" fillId="0" borderId="0" xfId="0" applyNumberFormat="1" applyFont="1"/>
    <xf numFmtId="14" fontId="2" fillId="0" borderId="0" xfId="0" applyNumberFormat="1" applyFont="1"/>
    <xf numFmtId="49" fontId="3" fillId="0" borderId="0" xfId="0" applyNumberFormat="1" applyFont="1"/>
    <xf numFmtId="22" fontId="2" fillId="2" borderId="0" xfId="0" applyNumberFormat="1" applyFont="1" applyFill="1"/>
    <xf numFmtId="49" fontId="2" fillId="2" borderId="0" xfId="0" applyNumberFormat="1" applyFont="1" applyFill="1"/>
    <xf numFmtId="14" fontId="2" fillId="2" borderId="0" xfId="0" applyNumberFormat="1" applyFont="1" applyFill="1"/>
    <xf numFmtId="49" fontId="3" fillId="2" borderId="0" xfId="0" applyNumberFormat="1" applyFont="1" applyFill="1"/>
    <xf numFmtId="49" fontId="2" fillId="2" borderId="0" xfId="0" quotePrefix="1" applyNumberFormat="1" applyFont="1" applyFill="1"/>
    <xf numFmtId="0" fontId="5" fillId="0" borderId="0" xfId="6" applyAlignment="1"/>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link" xfId="6" builtinId="8"/>
    <cellStyle name="Normal" xfId="0" builtinId="0"/>
    <cellStyle name="Percent" xfId="1" xr:uid="{00000000-0005-0000-0000-000006000000}"/>
  </cellStyles>
  <dxfs count="38">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33" totalsRowShown="0" headerRowDxfId="37" dataDxfId="36">
  <autoFilter ref="A1:AJ33" xr:uid="{00000000-0009-0000-0100-000001000000}"/>
  <sortState xmlns:xlrd2="http://schemas.microsoft.com/office/spreadsheetml/2017/richdata2" ref="A2:AJ32">
    <sortCondition ref="G1:G32"/>
  </sortState>
  <tableColumns count="36">
    <tableColumn id="1" xr3:uid="{00000000-0010-0000-0000-000001000000}" name="Last Registration Date (GMT-05:00) Eastern [US &amp; Canada]" dataDxfId="35"/>
    <tableColumn id="2" xr3:uid="{00000000-0010-0000-0000-000002000000}" name="First Name" dataDxfId="34"/>
    <tableColumn id="3" xr3:uid="{00000000-0010-0000-0000-000003000000}" name="Last Name" dataDxfId="33"/>
    <tableColumn id="4" xr3:uid="{00000000-0010-0000-0000-000004000000}" name="Email Address" dataDxfId="32"/>
    <tableColumn id="5" xr3:uid="{00000000-0010-0000-0000-000005000000}" name="NEA Affiliate" dataDxfId="31"/>
    <tableColumn id="6" xr3:uid="{00000000-0010-0000-0000-000006000000}" name="Gender Pronouns" dataDxfId="30"/>
    <tableColumn id="7" xr3:uid="{00000000-0010-0000-0000-000007000000}" name="Registration Type" dataDxfId="29"/>
    <tableColumn id="8" xr3:uid="{00000000-0010-0000-0000-000008000000}" name="Do you need a hotel room? " dataDxfId="28"/>
    <tableColumn id="9" xr3:uid="{00000000-0010-0000-0000-000009000000}" name="Check-In Date" dataDxfId="27"/>
    <tableColumn id="10" xr3:uid="{00000000-0010-0000-0000-00000A000000}" name="Check-Out Date" dataDxfId="26"/>
    <tableColumn id="11" xr3:uid="{00000000-0010-0000-0000-00000B000000}" name="Hotel Comments:" dataDxfId="25"/>
    <tableColumn id="12" xr3:uid="{00000000-0010-0000-0000-00000C000000}" name="Dietary Restrictions/Allergies " dataDxfId="24"/>
    <tableColumn id="13" xr3:uid="{00000000-0010-0000-0000-00000D000000}" name="Pursuant to the Americans with Disabilities Act, do you require specific aids or services?" dataDxfId="23"/>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2"/>
    <tableColumn id="15" xr3:uid="{00000000-0010-0000-0000-00000F000000}" name="Full employer name (local association or UniServ Council no abbreviations): " dataDxfId="21"/>
    <tableColumn id="16" xr3:uid="{00000000-0010-0000-0000-000010000000}" name="Employer contact first and last name (person to contact if we need a W9):" dataDxfId="20"/>
    <tableColumn id="17" xr3:uid="{00000000-0010-0000-0000-000011000000}" name="Employer contact email address (email to contact if we need a W9):" dataDxfId="19"/>
    <tableColumn id="18" xr3:uid="{00000000-0010-0000-0000-000012000000}" name="Local Association (Not Listed)" dataDxfId="18"/>
    <tableColumn id="19" xr3:uid="{00000000-0010-0000-0000-000013000000}" name="Mobile Phone Number" dataDxfId="17"/>
    <tableColumn id="20" xr3:uid="{00000000-0010-0000-0000-000014000000}" name="Emergency Contact Name" dataDxfId="16"/>
    <tableColumn id="21" xr3:uid="{00000000-0010-0000-0000-000015000000}" name="Emergency Contact Cell Phone" dataDxfId="15"/>
    <tableColumn id="22" xr3:uid="{00000000-0010-0000-0000-000016000000}" name="Full Name" dataDxfId="14"/>
    <tableColumn id="23" xr3:uid="{00000000-0010-0000-0000-000017000000}" name="Home Address" dataDxfId="13"/>
    <tableColumn id="24" xr3:uid="{00000000-0010-0000-0000-000018000000}" name="Home Address 1" dataDxfId="12"/>
    <tableColumn id="25" xr3:uid="{00000000-0010-0000-0000-000019000000}" name="Home City" dataDxfId="11"/>
    <tableColumn id="26" xr3:uid="{00000000-0010-0000-0000-00001A000000}" name="Home State/Prov." dataDxfId="10"/>
    <tableColumn id="27" xr3:uid="{00000000-0010-0000-0000-00001B000000}" name="Home State/Prov. Code" dataDxfId="9"/>
    <tableColumn id="28" xr3:uid="{00000000-0010-0000-0000-00001C000000}" name="Home ZIP/Postal Code" dataDxfId="8"/>
    <tableColumn id="29" xr3:uid="{00000000-0010-0000-0000-00001D000000}" name="What is your Race/Ethnicity?" dataDxfId="7"/>
    <tableColumn id="30" xr3:uid="{00000000-0010-0000-0000-00001E000000}" name="What is your sexual orientation?" dataDxfId="6"/>
    <tableColumn id="31" xr3:uid="{00000000-0010-0000-0000-00001F000000}" name="Please select your gender identity" dataDxfId="5"/>
    <tableColumn id="32" xr3:uid="{00000000-0010-0000-0000-000020000000}" name="What is your age range?" dataDxfId="4"/>
    <tableColumn id="33" xr3:uid="{00000000-0010-0000-0000-000021000000}" name="What is your career experience?" dataDxfId="3"/>
    <tableColumn id="34" xr3:uid="{00000000-0010-0000-0000-000022000000}" name="Invitee Status" dataDxfId="2"/>
    <tableColumn id="35" xr3:uid="{00000000-0010-0000-0000-000023000000}" name="Do you have dietary restrictions?" dataDxfId="1"/>
    <tableColumn id="36" xr3:uid="{00000000-0010-0000-0000-000024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bccf1bc7-d346-4fc9-80e8-2beb5b873540&amp;inviteestub=df06ca06-d92b-48f4-a617-b0dd5bbf099a" TargetMode="External"/><Relationship Id="rId18" Type="http://schemas.openxmlformats.org/officeDocument/2006/relationships/hyperlink" Target="https://app.cvent.com/subscribers/events2/Invitee/InviteeDetails?evtstub=bccf1bc7-d346-4fc9-80e8-2beb5b873540&amp;inviteestub=1dab453c-6a58-460e-834e-88b12d6de031" TargetMode="External"/><Relationship Id="rId26" Type="http://schemas.openxmlformats.org/officeDocument/2006/relationships/hyperlink" Target="https://app.cvent.com/subscribers/events2/Invitee/InviteeDetails?evtstub=bccf1bc7-d346-4fc9-80e8-2beb5b873540&amp;inviteestub=f307d251-1c49-4540-ab9c-a760b26ac1c7" TargetMode="External"/><Relationship Id="rId3" Type="http://schemas.openxmlformats.org/officeDocument/2006/relationships/hyperlink" Target="https://app.cvent.com/subscribers/events2/Invitee/InviteeDetails?evtstub=bccf1bc7-d346-4fc9-80e8-2beb5b873540&amp;inviteestub=c9e6ff4f-0124-4ed0-bbd2-c8ce52cfe8cb" TargetMode="External"/><Relationship Id="rId21" Type="http://schemas.openxmlformats.org/officeDocument/2006/relationships/hyperlink" Target="https://app.cvent.com/subscribers/events2/Invitee/InviteeDetails?evtstub=bccf1bc7-d346-4fc9-80e8-2beb5b873540&amp;inviteestub=19ee44dc-9f64-49f7-a1f7-3b6098c3a399" TargetMode="External"/><Relationship Id="rId7" Type="http://schemas.openxmlformats.org/officeDocument/2006/relationships/hyperlink" Target="https://app.cvent.com/subscribers/events2/Invitee/InviteeDetails?evtstub=bccf1bc7-d346-4fc9-80e8-2beb5b873540&amp;inviteestub=7a682d76-1597-4998-b8a3-f9039c4e32af" TargetMode="External"/><Relationship Id="rId12" Type="http://schemas.openxmlformats.org/officeDocument/2006/relationships/hyperlink" Target="https://app.cvent.com/subscribers/events2/Invitee/InviteeDetails?evtstub=bccf1bc7-d346-4fc9-80e8-2beb5b873540&amp;inviteestub=dff2c168-98a8-4594-a85c-864864f429e6" TargetMode="External"/><Relationship Id="rId17" Type="http://schemas.openxmlformats.org/officeDocument/2006/relationships/hyperlink" Target="https://app.cvent.com/subscribers/events2/Invitee/InviteeDetails?evtstub=bccf1bc7-d346-4fc9-80e8-2beb5b873540&amp;inviteestub=ccd28fce-8ca8-4deb-8965-63d71104562c" TargetMode="External"/><Relationship Id="rId25" Type="http://schemas.openxmlformats.org/officeDocument/2006/relationships/hyperlink" Target="https://app.cvent.com/subscribers/events2/Invitee/InviteeDetails?evtstub=bccf1bc7-d346-4fc9-80e8-2beb5b873540&amp;inviteestub=aa18aa79-3566-4b06-82c3-d72ce1221401" TargetMode="External"/><Relationship Id="rId33" Type="http://schemas.openxmlformats.org/officeDocument/2006/relationships/table" Target="../tables/table1.xml"/><Relationship Id="rId2" Type="http://schemas.openxmlformats.org/officeDocument/2006/relationships/hyperlink" Target="https://app.cvent.com/subscribers/events2/Invitee/InviteeDetails?evtstub=bccf1bc7-d346-4fc9-80e8-2beb5b873540&amp;inviteestub=0f34b01b-2067-471f-bfb0-1a7359e1a484" TargetMode="External"/><Relationship Id="rId16" Type="http://schemas.openxmlformats.org/officeDocument/2006/relationships/hyperlink" Target="https://app.cvent.com/subscribers/events2/Invitee/InviteeDetails?evtstub=bccf1bc7-d346-4fc9-80e8-2beb5b873540&amp;inviteestub=14a44997-a84c-4848-b0a9-1b111e257424" TargetMode="External"/><Relationship Id="rId20" Type="http://schemas.openxmlformats.org/officeDocument/2006/relationships/hyperlink" Target="https://app.cvent.com/subscribers/events2/Invitee/InviteeDetails?evtstub=bccf1bc7-d346-4fc9-80e8-2beb5b873540&amp;inviteestub=003aa9b4-6545-43cf-9491-af75e281493c" TargetMode="External"/><Relationship Id="rId29" Type="http://schemas.openxmlformats.org/officeDocument/2006/relationships/hyperlink" Target="https://app.cvent.com/subscribers/events2/Invitee/InviteeDetails?evtstub=bccf1bc7-d346-4fc9-80e8-2beb5b873540&amp;inviteestub=1ad449cb-b890-429b-9717-1034c35fcb22" TargetMode="External"/><Relationship Id="rId1" Type="http://schemas.openxmlformats.org/officeDocument/2006/relationships/hyperlink" Target="https://app.cvent.com/subscribers/events2/Invitee/InviteeDetails?evtstub=bccf1bc7-d346-4fc9-80e8-2beb5b873540&amp;inviteestub=0d400dd7-e5f2-4ab2-a3c1-69755f209e94" TargetMode="External"/><Relationship Id="rId6" Type="http://schemas.openxmlformats.org/officeDocument/2006/relationships/hyperlink" Target="https://app.cvent.com/subscribers/events2/Invitee/InviteeDetails?evtstub=bccf1bc7-d346-4fc9-80e8-2beb5b873540&amp;inviteestub=4d667dea-d334-4577-a8f3-f0c02c297f7b" TargetMode="External"/><Relationship Id="rId11" Type="http://schemas.openxmlformats.org/officeDocument/2006/relationships/hyperlink" Target="https://app.cvent.com/subscribers/events2/Invitee/InviteeDetails?evtstub=bccf1bc7-d346-4fc9-80e8-2beb5b873540&amp;inviteestub=c7452b80-ff64-4d36-afdd-d1af8fbc22ab" TargetMode="External"/><Relationship Id="rId24" Type="http://schemas.openxmlformats.org/officeDocument/2006/relationships/hyperlink" Target="https://app.cvent.com/subscribers/events2/Invitee/InviteeDetails?evtstub=bccf1bc7-d346-4fc9-80e8-2beb5b873540&amp;inviteestub=86a05ab5-928e-466a-a1cd-2605da1d5593" TargetMode="External"/><Relationship Id="rId32" Type="http://schemas.openxmlformats.org/officeDocument/2006/relationships/hyperlink" Target="mailto:richardm@alaedu.org" TargetMode="External"/><Relationship Id="rId5" Type="http://schemas.openxmlformats.org/officeDocument/2006/relationships/hyperlink" Target="https://app.cvent.com/subscribers/events2/Invitee/InviteeDetails?evtstub=bccf1bc7-d346-4fc9-80e8-2beb5b873540&amp;inviteestub=4f10038f-4caa-45e8-85ea-1123a28c0621" TargetMode="External"/><Relationship Id="rId15" Type="http://schemas.openxmlformats.org/officeDocument/2006/relationships/hyperlink" Target="https://app.cvent.com/subscribers/events2/Invitee/InviteeDetails?evtstub=bccf1bc7-d346-4fc9-80e8-2beb5b873540&amp;inviteestub=264cef34-6d2b-461d-8a2e-3731c0ac3720" TargetMode="External"/><Relationship Id="rId23" Type="http://schemas.openxmlformats.org/officeDocument/2006/relationships/hyperlink" Target="https://app.cvent.com/subscribers/events2/Invitee/InviteeDetails?evtstub=bccf1bc7-d346-4fc9-80e8-2beb5b873540&amp;inviteestub=24ba1c4a-fd1f-4224-82fb-64bd0f054809" TargetMode="External"/><Relationship Id="rId28" Type="http://schemas.openxmlformats.org/officeDocument/2006/relationships/hyperlink" Target="https://app.cvent.com/subscribers/events2/Invitee/InviteeDetails?evtstub=bccf1bc7-d346-4fc9-80e8-2beb5b873540&amp;inviteestub=5c77f3b0-b013-430e-8561-b0a460a4efad" TargetMode="External"/><Relationship Id="rId10" Type="http://schemas.openxmlformats.org/officeDocument/2006/relationships/hyperlink" Target="https://app.cvent.com/subscribers/events2/Invitee/InviteeDetails?evtstub=bccf1bc7-d346-4fc9-80e8-2beb5b873540&amp;inviteestub=3348dfa2-076a-42fe-b83d-f606d9fca2a0" TargetMode="External"/><Relationship Id="rId19" Type="http://schemas.openxmlformats.org/officeDocument/2006/relationships/hyperlink" Target="https://app.cvent.com/subscribers/events2/Invitee/InviteeDetails?evtstub=bccf1bc7-d346-4fc9-80e8-2beb5b873540&amp;inviteestub=c8f7582d-a62e-43ec-80c7-5d8d9ae38b16" TargetMode="External"/><Relationship Id="rId31" Type="http://schemas.openxmlformats.org/officeDocument/2006/relationships/hyperlink" Target="https://app.cvent.com/subscribers/events2/Invitee/InviteeDetails?evtstub=bccf1bc7-d346-4fc9-80e8-2beb5b873540&amp;inviteestub=784f54a3-f0c2-4185-93cb-fc5f5f5eb16f" TargetMode="External"/><Relationship Id="rId4" Type="http://schemas.openxmlformats.org/officeDocument/2006/relationships/hyperlink" Target="https://app.cvent.com/subscribers/events2/Invitee/InviteeDetails?evtstub=bccf1bc7-d346-4fc9-80e8-2beb5b873540&amp;inviteestub=744c6cb1-82ba-4d9e-8e80-a25a7875cf93" TargetMode="External"/><Relationship Id="rId9" Type="http://schemas.openxmlformats.org/officeDocument/2006/relationships/hyperlink" Target="https://app.cvent.com/subscribers/events2/Invitee/InviteeDetails?evtstub=bccf1bc7-d346-4fc9-80e8-2beb5b873540&amp;inviteestub=670a078d-8d43-4848-bc73-0e1999589a80" TargetMode="External"/><Relationship Id="rId14" Type="http://schemas.openxmlformats.org/officeDocument/2006/relationships/hyperlink" Target="https://app.cvent.com/subscribers/events2/Invitee/InviteeDetails?evtstub=bccf1bc7-d346-4fc9-80e8-2beb5b873540&amp;inviteestub=5ae6db0e-9644-4c7a-b6d1-9d1a575e2bc5" TargetMode="External"/><Relationship Id="rId22" Type="http://schemas.openxmlformats.org/officeDocument/2006/relationships/hyperlink" Target="https://app.cvent.com/subscribers/events2/Invitee/InviteeDetails?evtstub=bccf1bc7-d346-4fc9-80e8-2beb5b873540&amp;inviteestub=708f60d7-3f0c-4760-9e31-824e9cf6d923" TargetMode="External"/><Relationship Id="rId27" Type="http://schemas.openxmlformats.org/officeDocument/2006/relationships/hyperlink" Target="https://app.cvent.com/subscribers/events2/Invitee/InviteeDetails?evtstub=bccf1bc7-d346-4fc9-80e8-2beb5b873540&amp;inviteestub=aae8692b-f7c1-47cd-820f-131a388197c0" TargetMode="External"/><Relationship Id="rId30" Type="http://schemas.openxmlformats.org/officeDocument/2006/relationships/hyperlink" Target="https://app.cvent.com/subscribers/events2/Invitee/InviteeDetails?evtstub=bccf1bc7-d346-4fc9-80e8-2beb5b873540&amp;inviteestub=9736243f-5533-4f02-94c1-f2ceb9e6c444" TargetMode="External"/><Relationship Id="rId8" Type="http://schemas.openxmlformats.org/officeDocument/2006/relationships/hyperlink" Target="https://app.cvent.com/subscribers/events2/Invitee/InviteeDetails?evtstub=bccf1bc7-d346-4fc9-80e8-2beb5b873540&amp;inviteestub=f489e448-6360-44e8-b4a8-4cbee6057e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3"/>
  <sheetViews>
    <sheetView tabSelected="1" workbookViewId="0">
      <selection activeCell="C33" sqref="C33"/>
    </sheetView>
  </sheetViews>
  <sheetFormatPr defaultColWidth="17.42578125" defaultRowHeight="12.6"/>
  <cols>
    <col min="4" max="4" width="35.85546875" customWidth="1"/>
  </cols>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6">
      <c r="A2" s="2">
        <f>DATE(2023,11,9)+TIME(9,5,51)</f>
        <v>45239.379062499997</v>
      </c>
      <c r="B2" s="3" t="s">
        <v>36</v>
      </c>
      <c r="C2" s="3" t="s">
        <v>37</v>
      </c>
      <c r="D2" s="3" t="s">
        <v>38</v>
      </c>
      <c r="E2" s="3" t="s">
        <v>39</v>
      </c>
      <c r="F2" s="3" t="s">
        <v>40</v>
      </c>
      <c r="G2" s="3" t="s">
        <v>41</v>
      </c>
      <c r="H2" s="3" t="s">
        <v>42</v>
      </c>
      <c r="I2" s="4">
        <f>DATE(2024,2,4)</f>
        <v>45326</v>
      </c>
      <c r="J2" s="4">
        <f>DATE(2024,2,8)</f>
        <v>45330</v>
      </c>
      <c r="K2" s="3"/>
      <c r="L2" s="3"/>
      <c r="M2" s="3" t="s">
        <v>43</v>
      </c>
      <c r="N2" s="3" t="s">
        <v>44</v>
      </c>
      <c r="O2" s="3"/>
      <c r="P2" s="3"/>
      <c r="Q2" s="3"/>
      <c r="R2" s="3"/>
      <c r="S2" s="3" t="s">
        <v>45</v>
      </c>
      <c r="T2" s="3" t="s">
        <v>46</v>
      </c>
      <c r="U2" s="3" t="s">
        <v>47</v>
      </c>
      <c r="V2" s="5" t="s">
        <v>48</v>
      </c>
      <c r="W2" s="3" t="s">
        <v>49</v>
      </c>
      <c r="X2" s="3" t="s">
        <v>49</v>
      </c>
      <c r="Y2" s="3" t="s">
        <v>50</v>
      </c>
      <c r="Z2" s="3" t="s">
        <v>51</v>
      </c>
      <c r="AA2" s="3" t="s">
        <v>52</v>
      </c>
      <c r="AB2" s="3" t="s">
        <v>53</v>
      </c>
      <c r="AC2" s="3" t="s">
        <v>54</v>
      </c>
      <c r="AD2" s="3" t="s">
        <v>55</v>
      </c>
      <c r="AE2" s="3" t="s">
        <v>56</v>
      </c>
      <c r="AF2" s="3" t="s">
        <v>57</v>
      </c>
      <c r="AG2" s="3" t="s">
        <v>58</v>
      </c>
      <c r="AH2" s="3" t="s">
        <v>59</v>
      </c>
      <c r="AI2" s="3"/>
      <c r="AJ2" s="3" t="s">
        <v>43</v>
      </c>
    </row>
    <row r="3" spans="1:36" ht="15.6">
      <c r="A3" s="6">
        <f>DATE(2024,1,12)+TIME(15,47,49)</f>
        <v>45303.658206018517</v>
      </c>
      <c r="B3" s="7" t="s">
        <v>60</v>
      </c>
      <c r="C3" s="7" t="s">
        <v>61</v>
      </c>
      <c r="D3" s="7" t="s">
        <v>62</v>
      </c>
      <c r="E3" s="7" t="s">
        <v>63</v>
      </c>
      <c r="F3" s="7" t="s">
        <v>40</v>
      </c>
      <c r="G3" s="7" t="s">
        <v>41</v>
      </c>
      <c r="H3" s="7" t="s">
        <v>42</v>
      </c>
      <c r="I3" s="8">
        <f>DATE(2024,2,4)</f>
        <v>45326</v>
      </c>
      <c r="J3" s="8">
        <f>DATE(2024,2,8)</f>
        <v>45330</v>
      </c>
      <c r="K3" s="7"/>
      <c r="L3" s="7"/>
      <c r="M3" s="7"/>
      <c r="N3" s="7" t="s">
        <v>44</v>
      </c>
      <c r="O3" s="7"/>
      <c r="P3" s="7"/>
      <c r="Q3" s="7"/>
      <c r="R3" s="7"/>
      <c r="S3" s="7" t="s">
        <v>64</v>
      </c>
      <c r="T3" s="7" t="s">
        <v>65</v>
      </c>
      <c r="U3" s="7" t="s">
        <v>66</v>
      </c>
      <c r="V3" s="9" t="s">
        <v>67</v>
      </c>
      <c r="W3" s="7" t="s">
        <v>68</v>
      </c>
      <c r="X3" s="7" t="s">
        <v>69</v>
      </c>
      <c r="Y3" s="7" t="s">
        <v>70</v>
      </c>
      <c r="Z3" s="7" t="s">
        <v>71</v>
      </c>
      <c r="AA3" s="7" t="s">
        <v>72</v>
      </c>
      <c r="AB3" s="7" t="s">
        <v>73</v>
      </c>
      <c r="AC3" s="7" t="s">
        <v>74</v>
      </c>
      <c r="AD3" s="7"/>
      <c r="AE3" s="7" t="s">
        <v>56</v>
      </c>
      <c r="AF3" s="7" t="s">
        <v>75</v>
      </c>
      <c r="AG3" s="7" t="s">
        <v>76</v>
      </c>
      <c r="AH3" s="7" t="s">
        <v>59</v>
      </c>
      <c r="AI3" s="7"/>
      <c r="AJ3" s="7"/>
    </row>
    <row r="4" spans="1:36" ht="15.6">
      <c r="A4" s="2">
        <f>DATE(2023,11,7)+TIME(18,46,53)</f>
        <v>45237.782557870371</v>
      </c>
      <c r="B4" s="3" t="s">
        <v>77</v>
      </c>
      <c r="C4" s="3" t="s">
        <v>78</v>
      </c>
      <c r="D4" s="3" t="s">
        <v>79</v>
      </c>
      <c r="E4" s="3" t="s">
        <v>80</v>
      </c>
      <c r="F4" s="3" t="s">
        <v>40</v>
      </c>
      <c r="G4" s="3" t="s">
        <v>41</v>
      </c>
      <c r="H4" s="3" t="s">
        <v>42</v>
      </c>
      <c r="I4" s="4">
        <f>DATE(2024,2,4)</f>
        <v>45326</v>
      </c>
      <c r="J4" s="4">
        <f>DATE(2024,2,9)</f>
        <v>45331</v>
      </c>
      <c r="K4" s="3"/>
      <c r="L4" s="3" t="s">
        <v>81</v>
      </c>
      <c r="M4" s="3"/>
      <c r="N4" s="3" t="s">
        <v>44</v>
      </c>
      <c r="O4" s="3"/>
      <c r="P4" s="3"/>
      <c r="Q4" s="3"/>
      <c r="R4" s="3"/>
      <c r="S4" s="3" t="s">
        <v>82</v>
      </c>
      <c r="T4" s="3" t="s">
        <v>83</v>
      </c>
      <c r="U4" s="3" t="s">
        <v>84</v>
      </c>
      <c r="V4" s="5" t="s">
        <v>85</v>
      </c>
      <c r="W4" s="3" t="s">
        <v>86</v>
      </c>
      <c r="X4" s="3" t="s">
        <v>86</v>
      </c>
      <c r="Y4" s="3" t="s">
        <v>87</v>
      </c>
      <c r="Z4" s="3" t="s">
        <v>88</v>
      </c>
      <c r="AA4" s="3" t="s">
        <v>89</v>
      </c>
      <c r="AB4" s="3" t="s">
        <v>90</v>
      </c>
      <c r="AC4" s="3" t="s">
        <v>91</v>
      </c>
      <c r="AD4" s="3"/>
      <c r="AE4" s="3" t="s">
        <v>56</v>
      </c>
      <c r="AF4" s="3" t="s">
        <v>75</v>
      </c>
      <c r="AG4" s="3" t="s">
        <v>92</v>
      </c>
      <c r="AH4" s="3" t="s">
        <v>59</v>
      </c>
      <c r="AI4" s="3" t="s">
        <v>93</v>
      </c>
      <c r="AJ4" s="3"/>
    </row>
    <row r="5" spans="1:36" ht="15.6">
      <c r="A5" s="2">
        <f>DATE(2024,1,12)+TIME(15,0,26)</f>
        <v>45303.625300925924</v>
      </c>
      <c r="B5" s="3" t="s">
        <v>94</v>
      </c>
      <c r="C5" s="3" t="s">
        <v>95</v>
      </c>
      <c r="D5" s="3" t="s">
        <v>96</v>
      </c>
      <c r="E5" s="3" t="s">
        <v>97</v>
      </c>
      <c r="F5" s="3" t="s">
        <v>40</v>
      </c>
      <c r="G5" s="3" t="s">
        <v>41</v>
      </c>
      <c r="H5" s="3" t="s">
        <v>42</v>
      </c>
      <c r="I5" s="4">
        <f>DATE(2024,2,4)</f>
        <v>45326</v>
      </c>
      <c r="J5" s="4">
        <f>DATE(2024,2,9)</f>
        <v>45331</v>
      </c>
      <c r="K5" s="3" t="s">
        <v>98</v>
      </c>
      <c r="L5" s="3"/>
      <c r="M5" s="3"/>
      <c r="N5" s="3" t="s">
        <v>44</v>
      </c>
      <c r="O5" s="3"/>
      <c r="P5" s="3"/>
      <c r="Q5" s="3"/>
      <c r="R5" s="3"/>
      <c r="S5" s="3" t="s">
        <v>99</v>
      </c>
      <c r="T5" s="3" t="s">
        <v>100</v>
      </c>
      <c r="U5" s="3" t="s">
        <v>101</v>
      </c>
      <c r="V5" s="5" t="s">
        <v>102</v>
      </c>
      <c r="W5" s="3" t="s">
        <v>103</v>
      </c>
      <c r="X5" s="3" t="s">
        <v>104</v>
      </c>
      <c r="Y5" s="3" t="s">
        <v>105</v>
      </c>
      <c r="Z5" s="3" t="s">
        <v>106</v>
      </c>
      <c r="AA5" s="3" t="s">
        <v>107</v>
      </c>
      <c r="AB5" s="3" t="s">
        <v>108</v>
      </c>
      <c r="AC5" s="3" t="s">
        <v>91</v>
      </c>
      <c r="AD5" s="3" t="s">
        <v>55</v>
      </c>
      <c r="AE5" s="3" t="s">
        <v>56</v>
      </c>
      <c r="AF5" s="3" t="s">
        <v>109</v>
      </c>
      <c r="AG5" s="3" t="s">
        <v>58</v>
      </c>
      <c r="AH5" s="3" t="s">
        <v>59</v>
      </c>
      <c r="AI5" s="3" t="s">
        <v>93</v>
      </c>
      <c r="AJ5" s="3"/>
    </row>
    <row r="6" spans="1:36" ht="15.6">
      <c r="A6" s="2">
        <f>DATE(2024,1,3)+TIME(16,29,55)</f>
        <v>45294.687442129631</v>
      </c>
      <c r="B6" s="3" t="s">
        <v>110</v>
      </c>
      <c r="C6" s="3" t="s">
        <v>111</v>
      </c>
      <c r="D6" s="3" t="s">
        <v>112</v>
      </c>
      <c r="E6" s="3" t="s">
        <v>113</v>
      </c>
      <c r="F6" s="3" t="s">
        <v>114</v>
      </c>
      <c r="G6" s="3" t="s">
        <v>41</v>
      </c>
      <c r="H6" s="3" t="s">
        <v>42</v>
      </c>
      <c r="I6" s="4">
        <f>DATE(2024,2,4)</f>
        <v>45326</v>
      </c>
      <c r="J6" s="4">
        <f>DATE(2024,2,8)</f>
        <v>45330</v>
      </c>
      <c r="K6" s="3"/>
      <c r="L6" s="3"/>
      <c r="M6" s="3"/>
      <c r="N6" s="3" t="s">
        <v>44</v>
      </c>
      <c r="O6" s="3"/>
      <c r="P6" s="3"/>
      <c r="Q6" s="3"/>
      <c r="R6" s="3"/>
      <c r="S6" s="3" t="s">
        <v>115</v>
      </c>
      <c r="T6" s="3" t="s">
        <v>116</v>
      </c>
      <c r="U6" s="3" t="s">
        <v>117</v>
      </c>
      <c r="V6" s="5" t="s">
        <v>118</v>
      </c>
      <c r="W6" s="3" t="s">
        <v>119</v>
      </c>
      <c r="X6" s="3" t="s">
        <v>119</v>
      </c>
      <c r="Y6" s="3" t="s">
        <v>120</v>
      </c>
      <c r="Z6" s="3" t="s">
        <v>121</v>
      </c>
      <c r="AA6" s="3" t="s">
        <v>122</v>
      </c>
      <c r="AB6" s="3" t="s">
        <v>123</v>
      </c>
      <c r="AC6" s="3" t="s">
        <v>91</v>
      </c>
      <c r="AD6" s="3" t="s">
        <v>55</v>
      </c>
      <c r="AE6" s="3" t="s">
        <v>124</v>
      </c>
      <c r="AF6" s="3" t="s">
        <v>109</v>
      </c>
      <c r="AG6" s="3" t="s">
        <v>92</v>
      </c>
      <c r="AH6" s="3" t="s">
        <v>59</v>
      </c>
      <c r="AI6" s="3"/>
      <c r="AJ6" s="3"/>
    </row>
    <row r="7" spans="1:36" ht="15.6">
      <c r="A7" s="6">
        <f>DATE(2023,11,8)+TIME(10,12,24)</f>
        <v>45238.42527777778</v>
      </c>
      <c r="B7" s="7" t="s">
        <v>125</v>
      </c>
      <c r="C7" s="7" t="s">
        <v>126</v>
      </c>
      <c r="D7" s="7" t="s">
        <v>127</v>
      </c>
      <c r="E7" s="7" t="s">
        <v>128</v>
      </c>
      <c r="F7" s="7" t="s">
        <v>40</v>
      </c>
      <c r="G7" s="7" t="s">
        <v>41</v>
      </c>
      <c r="H7" s="7" t="s">
        <v>42</v>
      </c>
      <c r="I7" s="8">
        <f>DATE(2024,2,4)</f>
        <v>45326</v>
      </c>
      <c r="J7" s="8">
        <f>DATE(2024,2,8)</f>
        <v>45330</v>
      </c>
      <c r="K7" s="7"/>
      <c r="L7" s="7"/>
      <c r="M7" s="7" t="s">
        <v>43</v>
      </c>
      <c r="N7" s="7" t="s">
        <v>44</v>
      </c>
      <c r="O7" s="7"/>
      <c r="P7" s="7"/>
      <c r="Q7" s="7"/>
      <c r="R7" s="7" t="s">
        <v>129</v>
      </c>
      <c r="S7" s="7" t="s">
        <v>130</v>
      </c>
      <c r="T7" s="7" t="s">
        <v>131</v>
      </c>
      <c r="U7" s="7" t="s">
        <v>132</v>
      </c>
      <c r="V7" s="9" t="s">
        <v>133</v>
      </c>
      <c r="W7" s="7" t="s">
        <v>134</v>
      </c>
      <c r="X7" s="7" t="s">
        <v>134</v>
      </c>
      <c r="Y7" s="7" t="s">
        <v>135</v>
      </c>
      <c r="Z7" s="7" t="s">
        <v>136</v>
      </c>
      <c r="AA7" s="7" t="s">
        <v>137</v>
      </c>
      <c r="AB7" s="7" t="s">
        <v>138</v>
      </c>
      <c r="AC7" s="7" t="s">
        <v>91</v>
      </c>
      <c r="AD7" s="7" t="s">
        <v>55</v>
      </c>
      <c r="AE7" s="7" t="s">
        <v>56</v>
      </c>
      <c r="AF7" s="7" t="s">
        <v>109</v>
      </c>
      <c r="AG7" s="7" t="s">
        <v>58</v>
      </c>
      <c r="AH7" s="7" t="s">
        <v>59</v>
      </c>
      <c r="AI7" s="7"/>
      <c r="AJ7" s="7"/>
    </row>
    <row r="8" spans="1:36" ht="15.6">
      <c r="A8" s="6">
        <f>DATE(2023,12,6)+TIME(2,3,56)</f>
        <v>45266.086064814815</v>
      </c>
      <c r="B8" s="7" t="s">
        <v>139</v>
      </c>
      <c r="C8" s="7" t="s">
        <v>140</v>
      </c>
      <c r="D8" s="7" t="s">
        <v>141</v>
      </c>
      <c r="E8" s="7" t="s">
        <v>142</v>
      </c>
      <c r="F8" s="7" t="s">
        <v>114</v>
      </c>
      <c r="G8" s="7" t="s">
        <v>41</v>
      </c>
      <c r="H8" s="7" t="s">
        <v>42</v>
      </c>
      <c r="I8" s="8">
        <f>DATE(2024,2,4)</f>
        <v>45326</v>
      </c>
      <c r="J8" s="8">
        <f>DATE(2024,2,8)</f>
        <v>45330</v>
      </c>
      <c r="K8" s="7"/>
      <c r="L8" s="7"/>
      <c r="M8" s="7" t="s">
        <v>43</v>
      </c>
      <c r="N8" s="7" t="s">
        <v>44</v>
      </c>
      <c r="O8" s="7"/>
      <c r="P8" s="7"/>
      <c r="Q8" s="7"/>
      <c r="R8" s="7"/>
      <c r="S8" s="7" t="s">
        <v>143</v>
      </c>
      <c r="T8" s="7" t="s">
        <v>144</v>
      </c>
      <c r="U8" s="7" t="s">
        <v>145</v>
      </c>
      <c r="V8" s="9" t="s">
        <v>146</v>
      </c>
      <c r="W8" s="7" t="s">
        <v>147</v>
      </c>
      <c r="X8" s="7" t="s">
        <v>147</v>
      </c>
      <c r="Y8" s="7" t="s">
        <v>148</v>
      </c>
      <c r="Z8" s="7" t="s">
        <v>149</v>
      </c>
      <c r="AA8" s="7" t="s">
        <v>150</v>
      </c>
      <c r="AB8" s="7" t="s">
        <v>151</v>
      </c>
      <c r="AC8" s="7" t="s">
        <v>74</v>
      </c>
      <c r="AD8" s="7" t="s">
        <v>152</v>
      </c>
      <c r="AE8" s="7" t="s">
        <v>124</v>
      </c>
      <c r="AF8" s="7" t="s">
        <v>153</v>
      </c>
      <c r="AG8" s="7" t="s">
        <v>76</v>
      </c>
      <c r="AH8" s="7" t="s">
        <v>59</v>
      </c>
      <c r="AI8" s="7"/>
      <c r="AJ8" s="7"/>
    </row>
    <row r="9" spans="1:36" ht="15.6">
      <c r="A9" s="6">
        <f>DATE(2024,1,10)+TIME(7,52,56)</f>
        <v>45301.328425925924</v>
      </c>
      <c r="B9" s="7" t="s">
        <v>154</v>
      </c>
      <c r="C9" s="7" t="s">
        <v>155</v>
      </c>
      <c r="D9" s="7" t="s">
        <v>156</v>
      </c>
      <c r="E9" s="7" t="s">
        <v>157</v>
      </c>
      <c r="F9" s="7" t="s">
        <v>40</v>
      </c>
      <c r="G9" s="7" t="s">
        <v>158</v>
      </c>
      <c r="H9" s="7" t="s">
        <v>42</v>
      </c>
      <c r="I9" s="8">
        <f>DATE(2024,2,4)</f>
        <v>45326</v>
      </c>
      <c r="J9" s="8">
        <f>DATE(2024,2,8)</f>
        <v>45330</v>
      </c>
      <c r="K9" s="7"/>
      <c r="L9" s="7"/>
      <c r="M9" s="7" t="s">
        <v>43</v>
      </c>
      <c r="N9" s="7" t="s">
        <v>44</v>
      </c>
      <c r="O9" s="7"/>
      <c r="P9" s="7"/>
      <c r="Q9" s="7"/>
      <c r="R9" s="7"/>
      <c r="S9" s="7" t="s">
        <v>159</v>
      </c>
      <c r="T9" s="7" t="s">
        <v>160</v>
      </c>
      <c r="U9" s="7" t="s">
        <v>161</v>
      </c>
      <c r="V9" s="9" t="s">
        <v>162</v>
      </c>
      <c r="W9" s="7" t="s">
        <v>163</v>
      </c>
      <c r="X9" s="7" t="s">
        <v>163</v>
      </c>
      <c r="Y9" s="7" t="s">
        <v>164</v>
      </c>
      <c r="Z9" s="7" t="s">
        <v>165</v>
      </c>
      <c r="AA9" s="7" t="s">
        <v>166</v>
      </c>
      <c r="AB9" s="7" t="s">
        <v>167</v>
      </c>
      <c r="AC9" s="7" t="s">
        <v>91</v>
      </c>
      <c r="AD9" s="7" t="s">
        <v>168</v>
      </c>
      <c r="AE9" s="7" t="s">
        <v>56</v>
      </c>
      <c r="AF9" s="7" t="s">
        <v>109</v>
      </c>
      <c r="AG9" s="7" t="s">
        <v>58</v>
      </c>
      <c r="AH9" s="7" t="s">
        <v>59</v>
      </c>
      <c r="AI9" s="7"/>
      <c r="AJ9" s="7" t="s">
        <v>43</v>
      </c>
    </row>
    <row r="10" spans="1:36" ht="15.6">
      <c r="A10" s="2">
        <f>DATE(2023,11,17)+TIME(14,46,8)</f>
        <v>45247.615370370368</v>
      </c>
      <c r="B10" s="3" t="s">
        <v>169</v>
      </c>
      <c r="C10" s="3" t="s">
        <v>170</v>
      </c>
      <c r="D10" s="3" t="s">
        <v>171</v>
      </c>
      <c r="E10" s="3" t="s">
        <v>157</v>
      </c>
      <c r="F10" s="3" t="s">
        <v>40</v>
      </c>
      <c r="G10" s="3" t="s">
        <v>158</v>
      </c>
      <c r="H10" s="3" t="s">
        <v>42</v>
      </c>
      <c r="I10" s="4">
        <f>DATE(2024,2,4)</f>
        <v>45326</v>
      </c>
      <c r="J10" s="4">
        <f>DATE(2024,2,8)</f>
        <v>45330</v>
      </c>
      <c r="K10" s="3"/>
      <c r="L10" s="3"/>
      <c r="M10" s="3" t="s">
        <v>43</v>
      </c>
      <c r="N10" s="3" t="s">
        <v>44</v>
      </c>
      <c r="O10" s="3"/>
      <c r="P10" s="3"/>
      <c r="Q10" s="3"/>
      <c r="R10" s="3" t="s">
        <v>157</v>
      </c>
      <c r="S10" s="3" t="s">
        <v>172</v>
      </c>
      <c r="T10" s="3" t="s">
        <v>173</v>
      </c>
      <c r="U10" s="3" t="s">
        <v>174</v>
      </c>
      <c r="V10" s="5" t="s">
        <v>175</v>
      </c>
      <c r="W10" s="3" t="s">
        <v>176</v>
      </c>
      <c r="X10" s="3" t="s">
        <v>177</v>
      </c>
      <c r="Y10" s="3" t="s">
        <v>178</v>
      </c>
      <c r="Z10" s="3" t="s">
        <v>179</v>
      </c>
      <c r="AA10" s="3" t="s">
        <v>180</v>
      </c>
      <c r="AB10" s="3" t="s">
        <v>181</v>
      </c>
      <c r="AC10" s="3" t="s">
        <v>182</v>
      </c>
      <c r="AD10" s="3" t="s">
        <v>55</v>
      </c>
      <c r="AE10" s="3" t="s">
        <v>56</v>
      </c>
      <c r="AF10" s="3" t="s">
        <v>109</v>
      </c>
      <c r="AG10" s="3" t="s">
        <v>58</v>
      </c>
      <c r="AH10" s="3" t="s">
        <v>59</v>
      </c>
      <c r="AI10" s="3"/>
      <c r="AJ10" s="3"/>
    </row>
    <row r="11" spans="1:36" ht="15.6">
      <c r="A11" s="2">
        <f>DATE(2023,11,7)+TIME(11,20,56)</f>
        <v>45237.472870370373</v>
      </c>
      <c r="B11" s="3" t="s">
        <v>183</v>
      </c>
      <c r="C11" s="3" t="s">
        <v>184</v>
      </c>
      <c r="D11" s="3" t="s">
        <v>185</v>
      </c>
      <c r="E11" s="3" t="s">
        <v>157</v>
      </c>
      <c r="F11" s="3" t="s">
        <v>40</v>
      </c>
      <c r="G11" s="3" t="s">
        <v>158</v>
      </c>
      <c r="H11" s="3" t="s">
        <v>42</v>
      </c>
      <c r="I11" s="4">
        <f>DATE(2024,2,4)</f>
        <v>45326</v>
      </c>
      <c r="J11" s="4">
        <f>DATE(2024,2,8)</f>
        <v>45330</v>
      </c>
      <c r="K11" s="3"/>
      <c r="L11" s="3"/>
      <c r="M11" s="3"/>
      <c r="N11" s="3" t="s">
        <v>44</v>
      </c>
      <c r="O11" s="3"/>
      <c r="P11" s="3"/>
      <c r="Q11" s="3"/>
      <c r="R11" s="3" t="s">
        <v>186</v>
      </c>
      <c r="S11" s="3" t="s">
        <v>187</v>
      </c>
      <c r="T11" s="3" t="s">
        <v>188</v>
      </c>
      <c r="U11" s="3" t="s">
        <v>189</v>
      </c>
      <c r="V11" s="5" t="s">
        <v>190</v>
      </c>
      <c r="W11" s="3" t="s">
        <v>191</v>
      </c>
      <c r="X11" s="3" t="s">
        <v>191</v>
      </c>
      <c r="Y11" s="3" t="s">
        <v>192</v>
      </c>
      <c r="Z11" s="3" t="s">
        <v>165</v>
      </c>
      <c r="AA11" s="3" t="s">
        <v>166</v>
      </c>
      <c r="AB11" s="3" t="s">
        <v>193</v>
      </c>
      <c r="AC11" s="3" t="s">
        <v>54</v>
      </c>
      <c r="AD11" s="3" t="s">
        <v>55</v>
      </c>
      <c r="AE11" s="3" t="s">
        <v>56</v>
      </c>
      <c r="AF11" s="3" t="s">
        <v>153</v>
      </c>
      <c r="AG11" s="3" t="s">
        <v>58</v>
      </c>
      <c r="AH11" s="3" t="s">
        <v>59</v>
      </c>
      <c r="AI11" s="3"/>
      <c r="AJ11" s="3" t="s">
        <v>194</v>
      </c>
    </row>
    <row r="12" spans="1:36" ht="15.6">
      <c r="A12" s="2">
        <f>DATE(2024,1,4)+TIME(13,26,55)</f>
        <v>45295.560358796298</v>
      </c>
      <c r="B12" s="3" t="s">
        <v>195</v>
      </c>
      <c r="C12" s="3" t="s">
        <v>196</v>
      </c>
      <c r="D12" s="3" t="s">
        <v>197</v>
      </c>
      <c r="E12" s="3" t="s">
        <v>63</v>
      </c>
      <c r="F12" s="3" t="s">
        <v>40</v>
      </c>
      <c r="G12" s="3" t="s">
        <v>198</v>
      </c>
      <c r="H12" s="3" t="s">
        <v>42</v>
      </c>
      <c r="I12" s="4">
        <f>DATE(2024,2,5)</f>
        <v>45327</v>
      </c>
      <c r="J12" s="4">
        <f>DATE(2024,2,8)</f>
        <v>45330</v>
      </c>
      <c r="K12" s="3"/>
      <c r="L12" s="3"/>
      <c r="M12" s="3" t="s">
        <v>43</v>
      </c>
      <c r="N12" s="3" t="s">
        <v>199</v>
      </c>
      <c r="O12" s="3" t="s">
        <v>200</v>
      </c>
      <c r="P12" s="3" t="s">
        <v>201</v>
      </c>
      <c r="Q12" s="3" t="s">
        <v>197</v>
      </c>
      <c r="R12" s="3"/>
      <c r="S12" s="3" t="s">
        <v>202</v>
      </c>
      <c r="T12" s="3" t="s">
        <v>203</v>
      </c>
      <c r="U12" s="3" t="s">
        <v>204</v>
      </c>
      <c r="V12" s="5" t="s">
        <v>205</v>
      </c>
      <c r="W12" s="3" t="s">
        <v>206</v>
      </c>
      <c r="X12" s="3" t="s">
        <v>207</v>
      </c>
      <c r="Y12" s="3" t="s">
        <v>208</v>
      </c>
      <c r="Z12" s="3" t="s">
        <v>71</v>
      </c>
      <c r="AA12" s="3" t="s">
        <v>72</v>
      </c>
      <c r="AB12" s="3" t="s">
        <v>209</v>
      </c>
      <c r="AC12" s="3" t="s">
        <v>210</v>
      </c>
      <c r="AD12" s="3" t="s">
        <v>55</v>
      </c>
      <c r="AE12" s="3" t="s">
        <v>56</v>
      </c>
      <c r="AF12" s="3" t="s">
        <v>109</v>
      </c>
      <c r="AG12" s="3" t="s">
        <v>76</v>
      </c>
      <c r="AH12" s="3" t="s">
        <v>59</v>
      </c>
      <c r="AI12" s="3"/>
      <c r="AJ12" s="3"/>
    </row>
    <row r="13" spans="1:36" ht="15.6">
      <c r="A13" s="6">
        <f>DATE(2024,1,19)+TIME(12,44,23)</f>
        <v>45310.530821759261</v>
      </c>
      <c r="B13" s="7" t="s">
        <v>211</v>
      </c>
      <c r="C13" s="7" t="s">
        <v>212</v>
      </c>
      <c r="D13" s="7" t="s">
        <v>213</v>
      </c>
      <c r="E13" s="7" t="s">
        <v>214</v>
      </c>
      <c r="F13" s="7" t="s">
        <v>40</v>
      </c>
      <c r="G13" s="7" t="s">
        <v>198</v>
      </c>
      <c r="H13" s="7" t="s">
        <v>93</v>
      </c>
      <c r="I13" s="8"/>
      <c r="J13" s="8"/>
      <c r="K13" s="7"/>
      <c r="L13" s="7"/>
      <c r="M13" s="7" t="s">
        <v>43</v>
      </c>
      <c r="N13" s="7" t="s">
        <v>44</v>
      </c>
      <c r="O13" s="7"/>
      <c r="P13" s="7"/>
      <c r="Q13" s="7"/>
      <c r="R13" s="7"/>
      <c r="S13" s="7" t="s">
        <v>215</v>
      </c>
      <c r="T13" s="7" t="s">
        <v>216</v>
      </c>
      <c r="U13" s="7" t="s">
        <v>217</v>
      </c>
      <c r="V13" s="9" t="s">
        <v>218</v>
      </c>
      <c r="W13" s="7" t="s">
        <v>219</v>
      </c>
      <c r="X13" s="7" t="s">
        <v>219</v>
      </c>
      <c r="Y13" s="7" t="s">
        <v>220</v>
      </c>
      <c r="Z13" s="7" t="s">
        <v>221</v>
      </c>
      <c r="AA13" s="7" t="s">
        <v>222</v>
      </c>
      <c r="AB13" s="7" t="s">
        <v>223</v>
      </c>
      <c r="AC13" s="7" t="s">
        <v>91</v>
      </c>
      <c r="AD13" s="7" t="s">
        <v>168</v>
      </c>
      <c r="AE13" s="7" t="s">
        <v>56</v>
      </c>
      <c r="AF13" s="7" t="s">
        <v>109</v>
      </c>
      <c r="AG13" s="7" t="s">
        <v>58</v>
      </c>
      <c r="AH13" s="7" t="s">
        <v>59</v>
      </c>
      <c r="AI13" s="7"/>
      <c r="AJ13" s="7"/>
    </row>
    <row r="14" spans="1:36" ht="15.6">
      <c r="A14" s="2">
        <f>DATE(2023,11,7)+TIME(19,30,28)</f>
        <v>45237.812824074077</v>
      </c>
      <c r="B14" s="3" t="s">
        <v>224</v>
      </c>
      <c r="C14" s="3" t="s">
        <v>225</v>
      </c>
      <c r="D14" s="3" t="s">
        <v>226</v>
      </c>
      <c r="E14" s="3" t="s">
        <v>214</v>
      </c>
      <c r="F14" s="3" t="s">
        <v>40</v>
      </c>
      <c r="G14" s="3" t="s">
        <v>198</v>
      </c>
      <c r="H14" s="3" t="s">
        <v>42</v>
      </c>
      <c r="I14" s="4">
        <f>DATE(2024,2,5)</f>
        <v>45327</v>
      </c>
      <c r="J14" s="4">
        <f>DATE(2024,2,8)</f>
        <v>45330</v>
      </c>
      <c r="K14" s="3" t="s">
        <v>227</v>
      </c>
      <c r="L14" s="3" t="s">
        <v>43</v>
      </c>
      <c r="M14" s="3" t="s">
        <v>43</v>
      </c>
      <c r="N14" s="3" t="s">
        <v>44</v>
      </c>
      <c r="O14" s="3"/>
      <c r="P14" s="3"/>
      <c r="Q14" s="3"/>
      <c r="R14" s="3"/>
      <c r="S14" s="3" t="s">
        <v>228</v>
      </c>
      <c r="T14" s="3" t="s">
        <v>229</v>
      </c>
      <c r="U14" s="3" t="s">
        <v>230</v>
      </c>
      <c r="V14" s="5" t="s">
        <v>231</v>
      </c>
      <c r="W14" s="3" t="s">
        <v>232</v>
      </c>
      <c r="X14" s="3" t="s">
        <v>232</v>
      </c>
      <c r="Y14" s="3" t="s">
        <v>233</v>
      </c>
      <c r="Z14" s="3" t="s">
        <v>221</v>
      </c>
      <c r="AA14" s="3" t="s">
        <v>222</v>
      </c>
      <c r="AB14" s="3" t="s">
        <v>234</v>
      </c>
      <c r="AC14" s="3" t="s">
        <v>54</v>
      </c>
      <c r="AD14" s="3" t="s">
        <v>235</v>
      </c>
      <c r="AE14" s="3" t="s">
        <v>56</v>
      </c>
      <c r="AF14" s="3" t="s">
        <v>109</v>
      </c>
      <c r="AG14" s="3" t="s">
        <v>58</v>
      </c>
      <c r="AH14" s="3" t="s">
        <v>59</v>
      </c>
      <c r="AI14" s="3"/>
      <c r="AJ14" s="3"/>
    </row>
    <row r="15" spans="1:36" ht="15.6">
      <c r="A15" s="2">
        <f>DATE(2023,12,2)+TIME(11,58,31)</f>
        <v>45262.498969907407</v>
      </c>
      <c r="B15" s="3" t="s">
        <v>236</v>
      </c>
      <c r="C15" s="3" t="s">
        <v>237</v>
      </c>
      <c r="D15" s="3" t="s">
        <v>238</v>
      </c>
      <c r="E15" s="3" t="s">
        <v>63</v>
      </c>
      <c r="F15" s="3" t="s">
        <v>114</v>
      </c>
      <c r="G15" s="3" t="s">
        <v>198</v>
      </c>
      <c r="H15" s="3" t="s">
        <v>42</v>
      </c>
      <c r="I15" s="4">
        <f>DATE(2024,2,5)</f>
        <v>45327</v>
      </c>
      <c r="J15" s="4">
        <f>DATE(2024,2,9)</f>
        <v>45331</v>
      </c>
      <c r="K15" s="3"/>
      <c r="L15" s="3"/>
      <c r="M15" s="3" t="s">
        <v>43</v>
      </c>
      <c r="N15" s="3" t="s">
        <v>199</v>
      </c>
      <c r="O15" s="3" t="s">
        <v>200</v>
      </c>
      <c r="P15" s="3" t="s">
        <v>239</v>
      </c>
      <c r="Q15" s="3" t="s">
        <v>240</v>
      </c>
      <c r="R15" s="3"/>
      <c r="S15" s="3" t="s">
        <v>241</v>
      </c>
      <c r="T15" s="3" t="s">
        <v>242</v>
      </c>
      <c r="U15" s="3" t="s">
        <v>243</v>
      </c>
      <c r="V15" s="5" t="s">
        <v>244</v>
      </c>
      <c r="W15" s="3" t="s">
        <v>245</v>
      </c>
      <c r="X15" s="3" t="s">
        <v>245</v>
      </c>
      <c r="Y15" s="3" t="s">
        <v>246</v>
      </c>
      <c r="Z15" s="3" t="s">
        <v>71</v>
      </c>
      <c r="AA15" s="3" t="s">
        <v>72</v>
      </c>
      <c r="AB15" s="3" t="s">
        <v>247</v>
      </c>
      <c r="AC15" s="3" t="s">
        <v>91</v>
      </c>
      <c r="AD15" s="3" t="s">
        <v>168</v>
      </c>
      <c r="AE15" s="3" t="s">
        <v>124</v>
      </c>
      <c r="AF15" s="3" t="s">
        <v>109</v>
      </c>
      <c r="AG15" s="3" t="s">
        <v>58</v>
      </c>
      <c r="AH15" s="3" t="s">
        <v>59</v>
      </c>
      <c r="AI15" s="3"/>
      <c r="AJ15" s="3"/>
    </row>
    <row r="16" spans="1:36" ht="15.6">
      <c r="A16" s="6">
        <f>DATE(2023,11,9)+TIME(13,36,20)</f>
        <v>45239.56689814815</v>
      </c>
      <c r="B16" s="7" t="s">
        <v>248</v>
      </c>
      <c r="C16" s="7" t="s">
        <v>249</v>
      </c>
      <c r="D16" s="7" t="s">
        <v>250</v>
      </c>
      <c r="E16" s="7" t="s">
        <v>251</v>
      </c>
      <c r="F16" s="7" t="s">
        <v>114</v>
      </c>
      <c r="G16" s="7" t="s">
        <v>198</v>
      </c>
      <c r="H16" s="7" t="s">
        <v>42</v>
      </c>
      <c r="I16" s="8">
        <f>DATE(2024,2,5)</f>
        <v>45327</v>
      </c>
      <c r="J16" s="8">
        <f>DATE(2024,2,8)</f>
        <v>45330</v>
      </c>
      <c r="K16" s="7"/>
      <c r="L16" s="7" t="s">
        <v>252</v>
      </c>
      <c r="M16" s="7" t="s">
        <v>43</v>
      </c>
      <c r="N16" s="7" t="s">
        <v>44</v>
      </c>
      <c r="O16" s="7"/>
      <c r="P16" s="7"/>
      <c r="Q16" s="7"/>
      <c r="R16" s="7"/>
      <c r="S16" s="7" t="s">
        <v>253</v>
      </c>
      <c r="T16" s="7" t="s">
        <v>254</v>
      </c>
      <c r="U16" s="7" t="s">
        <v>255</v>
      </c>
      <c r="V16" s="9" t="s">
        <v>256</v>
      </c>
      <c r="W16" s="7" t="s">
        <v>257</v>
      </c>
      <c r="X16" s="7" t="s">
        <v>257</v>
      </c>
      <c r="Y16" s="7" t="s">
        <v>88</v>
      </c>
      <c r="Z16" s="7" t="s">
        <v>258</v>
      </c>
      <c r="AA16" s="7" t="s">
        <v>259</v>
      </c>
      <c r="AB16" s="7" t="s">
        <v>260</v>
      </c>
      <c r="AC16" s="7" t="s">
        <v>54</v>
      </c>
      <c r="AD16" s="7" t="s">
        <v>55</v>
      </c>
      <c r="AE16" s="7" t="s">
        <v>124</v>
      </c>
      <c r="AF16" s="7" t="s">
        <v>153</v>
      </c>
      <c r="AG16" s="7" t="s">
        <v>58</v>
      </c>
      <c r="AH16" s="7" t="s">
        <v>59</v>
      </c>
      <c r="AI16" s="7"/>
      <c r="AJ16" s="7"/>
    </row>
    <row r="17" spans="1:36" ht="15.6">
      <c r="A17" s="6">
        <f>DATE(2023,11,8)+TIME(9,44,13)</f>
        <v>45238.405706018515</v>
      </c>
      <c r="B17" s="7" t="s">
        <v>261</v>
      </c>
      <c r="C17" s="7" t="s">
        <v>262</v>
      </c>
      <c r="D17" s="7" t="s">
        <v>263</v>
      </c>
      <c r="E17" s="7" t="s">
        <v>264</v>
      </c>
      <c r="F17" s="7" t="s">
        <v>168</v>
      </c>
      <c r="G17" s="7" t="s">
        <v>198</v>
      </c>
      <c r="H17" s="7" t="s">
        <v>42</v>
      </c>
      <c r="I17" s="8">
        <f>DATE(2024,2,5)</f>
        <v>45327</v>
      </c>
      <c r="J17" s="8">
        <f>DATE(2024,2,8)</f>
        <v>45330</v>
      </c>
      <c r="K17" s="7"/>
      <c r="L17" s="7"/>
      <c r="M17" s="7" t="s">
        <v>43</v>
      </c>
      <c r="N17" s="7" t="s">
        <v>44</v>
      </c>
      <c r="O17" s="7"/>
      <c r="P17" s="7"/>
      <c r="Q17" s="7"/>
      <c r="R17" s="7" t="s">
        <v>265</v>
      </c>
      <c r="S17" s="7" t="s">
        <v>266</v>
      </c>
      <c r="T17" s="7" t="s">
        <v>267</v>
      </c>
      <c r="U17" s="7" t="s">
        <v>268</v>
      </c>
      <c r="V17" s="9" t="s">
        <v>269</v>
      </c>
      <c r="W17" s="7" t="s">
        <v>270</v>
      </c>
      <c r="X17" s="7" t="s">
        <v>270</v>
      </c>
      <c r="Y17" s="7" t="s">
        <v>271</v>
      </c>
      <c r="Z17" s="7" t="s">
        <v>272</v>
      </c>
      <c r="AA17" s="7" t="s">
        <v>273</v>
      </c>
      <c r="AB17" s="7" t="s">
        <v>274</v>
      </c>
      <c r="AC17" s="7" t="s">
        <v>91</v>
      </c>
      <c r="AD17" s="7" t="s">
        <v>275</v>
      </c>
      <c r="AE17" s="7" t="s">
        <v>56</v>
      </c>
      <c r="AF17" s="7" t="s">
        <v>153</v>
      </c>
      <c r="AG17" s="7" t="s">
        <v>76</v>
      </c>
      <c r="AH17" s="7" t="s">
        <v>59</v>
      </c>
      <c r="AI17" s="7"/>
      <c r="AJ17" s="7"/>
    </row>
    <row r="18" spans="1:36" ht="15.6">
      <c r="A18" s="2">
        <f>DATE(2024,1,12)+TIME(15,15,20)</f>
        <v>45303.635648148149</v>
      </c>
      <c r="B18" s="3" t="s">
        <v>276</v>
      </c>
      <c r="C18" s="3" t="s">
        <v>277</v>
      </c>
      <c r="D18" s="3" t="s">
        <v>278</v>
      </c>
      <c r="E18" s="3" t="s">
        <v>279</v>
      </c>
      <c r="F18" s="3" t="s">
        <v>40</v>
      </c>
      <c r="G18" s="3" t="s">
        <v>198</v>
      </c>
      <c r="H18" s="3" t="s">
        <v>42</v>
      </c>
      <c r="I18" s="4">
        <f>DATE(2024,2,5)</f>
        <v>45327</v>
      </c>
      <c r="J18" s="4">
        <f>DATE(2024,2,9)</f>
        <v>45331</v>
      </c>
      <c r="K18" s="3" t="s">
        <v>280</v>
      </c>
      <c r="L18" s="3"/>
      <c r="M18" s="3" t="s">
        <v>43</v>
      </c>
      <c r="N18" s="3" t="s">
        <v>44</v>
      </c>
      <c r="O18" s="3"/>
      <c r="P18" s="3"/>
      <c r="Q18" s="3"/>
      <c r="R18" s="3"/>
      <c r="S18" s="3" t="s">
        <v>281</v>
      </c>
      <c r="T18" s="3" t="s">
        <v>282</v>
      </c>
      <c r="U18" s="3" t="s">
        <v>283</v>
      </c>
      <c r="V18" s="5" t="s">
        <v>284</v>
      </c>
      <c r="W18" s="3" t="s">
        <v>285</v>
      </c>
      <c r="X18" s="3" t="s">
        <v>286</v>
      </c>
      <c r="Y18" s="3" t="s">
        <v>287</v>
      </c>
      <c r="Z18" s="3" t="s">
        <v>288</v>
      </c>
      <c r="AA18" s="3" t="s">
        <v>289</v>
      </c>
      <c r="AB18" s="3" t="s">
        <v>290</v>
      </c>
      <c r="AC18" s="3" t="s">
        <v>291</v>
      </c>
      <c r="AD18" s="3" t="s">
        <v>55</v>
      </c>
      <c r="AE18" s="3" t="s">
        <v>56</v>
      </c>
      <c r="AF18" s="3" t="s">
        <v>109</v>
      </c>
      <c r="AG18" s="3" t="s">
        <v>92</v>
      </c>
      <c r="AH18" s="3" t="s">
        <v>59</v>
      </c>
      <c r="AI18" s="3"/>
      <c r="AJ18" s="3"/>
    </row>
    <row r="19" spans="1:36" ht="15.6">
      <c r="A19" s="6">
        <f>DATE(2024,1,3)+TIME(16,7,46)</f>
        <v>45294.672060185185</v>
      </c>
      <c r="B19" s="7" t="s">
        <v>292</v>
      </c>
      <c r="C19" s="7" t="s">
        <v>293</v>
      </c>
      <c r="D19" s="7" t="s">
        <v>294</v>
      </c>
      <c r="E19" s="7" t="s">
        <v>63</v>
      </c>
      <c r="F19" s="7" t="s">
        <v>114</v>
      </c>
      <c r="G19" s="7" t="s">
        <v>198</v>
      </c>
      <c r="H19" s="7" t="s">
        <v>42</v>
      </c>
      <c r="I19" s="8">
        <f>DATE(2024,2,5)</f>
        <v>45327</v>
      </c>
      <c r="J19" s="8">
        <f>DATE(2024,2,8)</f>
        <v>45330</v>
      </c>
      <c r="K19" s="7"/>
      <c r="L19" s="7"/>
      <c r="M19" s="7"/>
      <c r="N19" s="7" t="s">
        <v>199</v>
      </c>
      <c r="O19" s="7" t="s">
        <v>200</v>
      </c>
      <c r="P19" s="7" t="s">
        <v>239</v>
      </c>
      <c r="Q19" s="7" t="s">
        <v>240</v>
      </c>
      <c r="R19" s="7"/>
      <c r="S19" s="7" t="s">
        <v>295</v>
      </c>
      <c r="T19" s="7" t="s">
        <v>296</v>
      </c>
      <c r="U19" s="7" t="s">
        <v>297</v>
      </c>
      <c r="V19" s="9" t="s">
        <v>298</v>
      </c>
      <c r="W19" s="7" t="s">
        <v>299</v>
      </c>
      <c r="X19" s="7" t="s">
        <v>299</v>
      </c>
      <c r="Y19" s="7" t="s">
        <v>246</v>
      </c>
      <c r="Z19" s="7" t="s">
        <v>71</v>
      </c>
      <c r="AA19" s="7" t="s">
        <v>72</v>
      </c>
      <c r="AB19" s="7" t="s">
        <v>300</v>
      </c>
      <c r="AC19" s="7" t="s">
        <v>91</v>
      </c>
      <c r="AD19" s="7" t="s">
        <v>55</v>
      </c>
      <c r="AE19" s="7" t="s">
        <v>124</v>
      </c>
      <c r="AF19" s="7" t="s">
        <v>75</v>
      </c>
      <c r="AG19" s="7" t="s">
        <v>76</v>
      </c>
      <c r="AH19" s="7" t="s">
        <v>59</v>
      </c>
      <c r="AI19" s="7"/>
      <c r="AJ19" s="7"/>
    </row>
    <row r="20" spans="1:36" ht="15.6">
      <c r="A20" s="6">
        <f>DATE(2024,1,10)+TIME(19,11,6)</f>
        <v>45301.799375000002</v>
      </c>
      <c r="B20" s="7" t="s">
        <v>301</v>
      </c>
      <c r="C20" s="7" t="s">
        <v>302</v>
      </c>
      <c r="D20" s="7" t="s">
        <v>303</v>
      </c>
      <c r="E20" s="7" t="s">
        <v>113</v>
      </c>
      <c r="F20" s="7" t="s">
        <v>114</v>
      </c>
      <c r="G20" s="7" t="s">
        <v>198</v>
      </c>
      <c r="H20" s="7" t="s">
        <v>42</v>
      </c>
      <c r="I20" s="8">
        <f>DATE(2024,2,5)</f>
        <v>45327</v>
      </c>
      <c r="J20" s="8">
        <f>DATE(2024,2,8)</f>
        <v>45330</v>
      </c>
      <c r="K20" s="7"/>
      <c r="L20" s="7"/>
      <c r="M20" s="7" t="s">
        <v>43</v>
      </c>
      <c r="N20" s="7" t="s">
        <v>44</v>
      </c>
      <c r="O20" s="7"/>
      <c r="P20" s="7"/>
      <c r="Q20" s="7"/>
      <c r="R20" s="7"/>
      <c r="S20" s="7" t="s">
        <v>304</v>
      </c>
      <c r="T20" s="7" t="s">
        <v>305</v>
      </c>
      <c r="U20" s="7" t="s">
        <v>306</v>
      </c>
      <c r="V20" s="9" t="s">
        <v>307</v>
      </c>
      <c r="W20" s="7" t="s">
        <v>308</v>
      </c>
      <c r="X20" s="7" t="s">
        <v>308</v>
      </c>
      <c r="Y20" s="7" t="s">
        <v>309</v>
      </c>
      <c r="Z20" s="7" t="s">
        <v>121</v>
      </c>
      <c r="AA20" s="7" t="s">
        <v>122</v>
      </c>
      <c r="AB20" s="7" t="s">
        <v>310</v>
      </c>
      <c r="AC20" s="7" t="s">
        <v>91</v>
      </c>
      <c r="AD20" s="7" t="s">
        <v>55</v>
      </c>
      <c r="AE20" s="7" t="s">
        <v>124</v>
      </c>
      <c r="AF20" s="7" t="s">
        <v>109</v>
      </c>
      <c r="AG20" s="7" t="s">
        <v>76</v>
      </c>
      <c r="AH20" s="7" t="s">
        <v>59</v>
      </c>
      <c r="AI20" s="7"/>
      <c r="AJ20" s="7"/>
    </row>
    <row r="21" spans="1:36" ht="15.6">
      <c r="A21" s="2">
        <f>DATE(2024,1,18)+TIME(7,7,17)</f>
        <v>45309.296724537038</v>
      </c>
      <c r="B21" s="3" t="s">
        <v>311</v>
      </c>
      <c r="C21" s="3" t="s">
        <v>312</v>
      </c>
      <c r="D21" s="3" t="s">
        <v>313</v>
      </c>
      <c r="E21" s="3" t="s">
        <v>314</v>
      </c>
      <c r="F21" s="3" t="s">
        <v>315</v>
      </c>
      <c r="G21" s="3" t="s">
        <v>198</v>
      </c>
      <c r="H21" s="3" t="s">
        <v>42</v>
      </c>
      <c r="I21" s="4">
        <f>DATE(2024,2,5)</f>
        <v>45327</v>
      </c>
      <c r="J21" s="4">
        <f>DATE(2024,2,8)</f>
        <v>45330</v>
      </c>
      <c r="K21" s="3"/>
      <c r="L21" s="3" t="s">
        <v>316</v>
      </c>
      <c r="M21" s="3" t="s">
        <v>43</v>
      </c>
      <c r="N21" s="3" t="s">
        <v>44</v>
      </c>
      <c r="O21" s="3"/>
      <c r="P21" s="3"/>
      <c r="Q21" s="3"/>
      <c r="R21" s="3"/>
      <c r="S21" s="3" t="s">
        <v>317</v>
      </c>
      <c r="T21" s="3" t="s">
        <v>318</v>
      </c>
      <c r="U21" s="3" t="s">
        <v>319</v>
      </c>
      <c r="V21" s="5" t="s">
        <v>320</v>
      </c>
      <c r="W21" s="3" t="s">
        <v>321</v>
      </c>
      <c r="X21" s="3" t="s">
        <v>321</v>
      </c>
      <c r="Y21" s="3" t="s">
        <v>322</v>
      </c>
      <c r="Z21" s="3" t="s">
        <v>323</v>
      </c>
      <c r="AA21" s="3" t="s">
        <v>324</v>
      </c>
      <c r="AB21" s="3" t="s">
        <v>325</v>
      </c>
      <c r="AC21" s="3" t="s">
        <v>91</v>
      </c>
      <c r="AD21" s="3" t="s">
        <v>326</v>
      </c>
      <c r="AE21" s="3" t="s">
        <v>327</v>
      </c>
      <c r="AF21" s="3" t="s">
        <v>109</v>
      </c>
      <c r="AG21" s="3" t="s">
        <v>76</v>
      </c>
      <c r="AH21" s="3" t="s">
        <v>59</v>
      </c>
      <c r="AI21" s="3" t="s">
        <v>42</v>
      </c>
      <c r="AJ21" s="3" t="s">
        <v>194</v>
      </c>
    </row>
    <row r="22" spans="1:36" ht="15.6">
      <c r="A22" s="6">
        <f>DATE(2023,12,22)+TIME(20,55,52)</f>
        <v>45282.872129629628</v>
      </c>
      <c r="B22" s="7" t="s">
        <v>328</v>
      </c>
      <c r="C22" s="7" t="s">
        <v>329</v>
      </c>
      <c r="D22" s="7" t="s">
        <v>330</v>
      </c>
      <c r="E22" s="7" t="s">
        <v>331</v>
      </c>
      <c r="F22" s="7" t="s">
        <v>114</v>
      </c>
      <c r="G22" s="7" t="s">
        <v>198</v>
      </c>
      <c r="H22" s="7" t="s">
        <v>42</v>
      </c>
      <c r="I22" s="8">
        <f>DATE(2024,2,5)</f>
        <v>45327</v>
      </c>
      <c r="J22" s="8">
        <f>DATE(2024,2,8)</f>
        <v>45330</v>
      </c>
      <c r="K22" s="7"/>
      <c r="L22" s="7"/>
      <c r="M22" s="7" t="s">
        <v>43</v>
      </c>
      <c r="N22" s="7" t="s">
        <v>44</v>
      </c>
      <c r="O22" s="7"/>
      <c r="P22" s="7"/>
      <c r="Q22" s="7"/>
      <c r="R22" s="7"/>
      <c r="S22" s="7" t="s">
        <v>332</v>
      </c>
      <c r="T22" s="7" t="s">
        <v>333</v>
      </c>
      <c r="U22" s="7" t="s">
        <v>334</v>
      </c>
      <c r="V22" s="9" t="s">
        <v>335</v>
      </c>
      <c r="W22" s="7" t="s">
        <v>336</v>
      </c>
      <c r="X22" s="7" t="s">
        <v>336</v>
      </c>
      <c r="Y22" s="7" t="s">
        <v>337</v>
      </c>
      <c r="Z22" s="7" t="s">
        <v>338</v>
      </c>
      <c r="AA22" s="7" t="s">
        <v>339</v>
      </c>
      <c r="AB22" s="7" t="s">
        <v>340</v>
      </c>
      <c r="AC22" s="7" t="s">
        <v>91</v>
      </c>
      <c r="AD22" s="7" t="s">
        <v>235</v>
      </c>
      <c r="AE22" s="7" t="s">
        <v>124</v>
      </c>
      <c r="AF22" s="7" t="s">
        <v>153</v>
      </c>
      <c r="AG22" s="7" t="s">
        <v>76</v>
      </c>
      <c r="AH22" s="7" t="s">
        <v>59</v>
      </c>
      <c r="AI22" s="7"/>
      <c r="AJ22" s="7"/>
    </row>
    <row r="23" spans="1:36" ht="15.6">
      <c r="A23" s="2">
        <f>DATE(2024,1,4)+TIME(15,39,24)</f>
        <v>45295.652361111112</v>
      </c>
      <c r="B23" s="3" t="s">
        <v>341</v>
      </c>
      <c r="C23" s="3" t="s">
        <v>342</v>
      </c>
      <c r="D23" s="3" t="s">
        <v>343</v>
      </c>
      <c r="E23" s="3" t="s">
        <v>264</v>
      </c>
      <c r="F23" s="3" t="s">
        <v>344</v>
      </c>
      <c r="G23" s="3" t="s">
        <v>198</v>
      </c>
      <c r="H23" s="3" t="s">
        <v>42</v>
      </c>
      <c r="I23" s="4">
        <f>DATE(2024,2,5)</f>
        <v>45327</v>
      </c>
      <c r="J23" s="4">
        <f>DATE(2024,2,8)</f>
        <v>45330</v>
      </c>
      <c r="K23" s="3"/>
      <c r="L23" s="3"/>
      <c r="M23" s="3" t="s">
        <v>43</v>
      </c>
      <c r="N23" s="3" t="s">
        <v>44</v>
      </c>
      <c r="O23" s="3"/>
      <c r="P23" s="3"/>
      <c r="Q23" s="3"/>
      <c r="R23" s="3"/>
      <c r="S23" s="3" t="s">
        <v>345</v>
      </c>
      <c r="T23" s="3" t="s">
        <v>346</v>
      </c>
      <c r="U23" s="3" t="s">
        <v>347</v>
      </c>
      <c r="V23" s="5" t="s">
        <v>348</v>
      </c>
      <c r="W23" s="3" t="s">
        <v>349</v>
      </c>
      <c r="X23" s="3" t="s">
        <v>349</v>
      </c>
      <c r="Y23" s="3" t="s">
        <v>350</v>
      </c>
      <c r="Z23" s="3" t="s">
        <v>272</v>
      </c>
      <c r="AA23" s="3" t="s">
        <v>273</v>
      </c>
      <c r="AB23" s="3" t="s">
        <v>351</v>
      </c>
      <c r="AC23" s="3" t="s">
        <v>91</v>
      </c>
      <c r="AD23" s="3" t="s">
        <v>235</v>
      </c>
      <c r="AE23" s="3" t="s">
        <v>56</v>
      </c>
      <c r="AF23" s="3" t="s">
        <v>153</v>
      </c>
      <c r="AG23" s="3" t="s">
        <v>58</v>
      </c>
      <c r="AH23" s="3" t="s">
        <v>59</v>
      </c>
      <c r="AI23" s="3"/>
      <c r="AJ23" s="3"/>
    </row>
    <row r="24" spans="1:36" ht="15.6">
      <c r="A24" s="6">
        <f>DATE(2024,1,4)+TIME(15,45,34)</f>
        <v>45295.656643518516</v>
      </c>
      <c r="B24" s="7" t="s">
        <v>352</v>
      </c>
      <c r="C24" s="7" t="s">
        <v>353</v>
      </c>
      <c r="D24" s="7" t="s">
        <v>354</v>
      </c>
      <c r="E24" s="7" t="s">
        <v>142</v>
      </c>
      <c r="F24" s="7" t="s">
        <v>168</v>
      </c>
      <c r="G24" s="7" t="s">
        <v>198</v>
      </c>
      <c r="H24" s="7" t="s">
        <v>42</v>
      </c>
      <c r="I24" s="8">
        <f>DATE(2024,2,5)</f>
        <v>45327</v>
      </c>
      <c r="J24" s="8">
        <f>DATE(2024,2,9)</f>
        <v>45331</v>
      </c>
      <c r="K24" s="7" t="s">
        <v>355</v>
      </c>
      <c r="L24" s="7"/>
      <c r="M24" s="7"/>
      <c r="N24" s="7" t="s">
        <v>44</v>
      </c>
      <c r="O24" s="7"/>
      <c r="P24" s="7"/>
      <c r="Q24" s="7"/>
      <c r="R24" s="7"/>
      <c r="S24" s="7" t="s">
        <v>356</v>
      </c>
      <c r="T24" s="7" t="s">
        <v>357</v>
      </c>
      <c r="U24" s="7" t="s">
        <v>358</v>
      </c>
      <c r="V24" s="9" t="s">
        <v>359</v>
      </c>
      <c r="W24" s="7" t="s">
        <v>360</v>
      </c>
      <c r="X24" s="7" t="s">
        <v>360</v>
      </c>
      <c r="Y24" s="7" t="s">
        <v>361</v>
      </c>
      <c r="Z24" s="7" t="s">
        <v>149</v>
      </c>
      <c r="AA24" s="7" t="s">
        <v>150</v>
      </c>
      <c r="AB24" s="7" t="s">
        <v>362</v>
      </c>
      <c r="AC24" s="7" t="s">
        <v>210</v>
      </c>
      <c r="AD24" s="7" t="s">
        <v>55</v>
      </c>
      <c r="AE24" s="7" t="s">
        <v>124</v>
      </c>
      <c r="AF24" s="7" t="s">
        <v>57</v>
      </c>
      <c r="AG24" s="7" t="s">
        <v>58</v>
      </c>
      <c r="AH24" s="7" t="s">
        <v>59</v>
      </c>
      <c r="AI24" s="7"/>
      <c r="AJ24" s="7"/>
    </row>
    <row r="25" spans="1:36" ht="15.6">
      <c r="A25" s="6">
        <f>DATE(2024,1,12)+TIME(14,49,44)</f>
        <v>45303.61787037037</v>
      </c>
      <c r="B25" s="7" t="s">
        <v>363</v>
      </c>
      <c r="C25" s="7" t="s">
        <v>364</v>
      </c>
      <c r="D25" s="7" t="s">
        <v>365</v>
      </c>
      <c r="E25" s="7" t="s">
        <v>214</v>
      </c>
      <c r="F25" s="7" t="s">
        <v>114</v>
      </c>
      <c r="G25" s="7" t="s">
        <v>198</v>
      </c>
      <c r="H25" s="7" t="s">
        <v>93</v>
      </c>
      <c r="I25" s="8"/>
      <c r="J25" s="8"/>
      <c r="K25" s="7"/>
      <c r="L25" s="7"/>
      <c r="M25" s="7" t="s">
        <v>43</v>
      </c>
      <c r="N25" s="7" t="s">
        <v>44</v>
      </c>
      <c r="O25" s="7"/>
      <c r="P25" s="7"/>
      <c r="Q25" s="7"/>
      <c r="R25" s="7"/>
      <c r="S25" s="10" t="s">
        <v>366</v>
      </c>
      <c r="T25" s="7" t="s">
        <v>367</v>
      </c>
      <c r="U25" s="7" t="s">
        <v>368</v>
      </c>
      <c r="V25" s="9" t="s">
        <v>369</v>
      </c>
      <c r="W25" s="7" t="s">
        <v>370</v>
      </c>
      <c r="X25" s="7" t="s">
        <v>370</v>
      </c>
      <c r="Y25" s="7" t="s">
        <v>371</v>
      </c>
      <c r="Z25" s="7" t="s">
        <v>221</v>
      </c>
      <c r="AA25" s="7" t="s">
        <v>222</v>
      </c>
      <c r="AB25" s="7" t="s">
        <v>372</v>
      </c>
      <c r="AC25" s="7" t="s">
        <v>91</v>
      </c>
      <c r="AD25" s="7" t="s">
        <v>55</v>
      </c>
      <c r="AE25" s="7" t="s">
        <v>124</v>
      </c>
      <c r="AF25" s="7" t="s">
        <v>109</v>
      </c>
      <c r="AG25" s="7" t="s">
        <v>58</v>
      </c>
      <c r="AH25" s="7" t="s">
        <v>59</v>
      </c>
      <c r="AI25" s="7"/>
      <c r="AJ25" s="7"/>
    </row>
    <row r="26" spans="1:36" ht="15.6">
      <c r="A26" s="6">
        <f>DATE(2024,1,12)+TIME(14,11,47)</f>
        <v>45303.591516203705</v>
      </c>
      <c r="B26" s="7" t="s">
        <v>373</v>
      </c>
      <c r="C26" s="7" t="s">
        <v>374</v>
      </c>
      <c r="D26" s="7" t="s">
        <v>375</v>
      </c>
      <c r="E26" s="7" t="s">
        <v>279</v>
      </c>
      <c r="F26" s="7" t="s">
        <v>344</v>
      </c>
      <c r="G26" s="7" t="s">
        <v>198</v>
      </c>
      <c r="H26" s="7" t="s">
        <v>42</v>
      </c>
      <c r="I26" s="8">
        <f>DATE(2024,2,5)</f>
        <v>45327</v>
      </c>
      <c r="J26" s="8">
        <f>DATE(2024,2,8)</f>
        <v>45330</v>
      </c>
      <c r="K26" s="7"/>
      <c r="L26" s="7" t="s">
        <v>376</v>
      </c>
      <c r="M26" s="7"/>
      <c r="N26" s="7" t="s">
        <v>44</v>
      </c>
      <c r="O26" s="7"/>
      <c r="P26" s="7"/>
      <c r="Q26" s="7"/>
      <c r="R26" s="7"/>
      <c r="S26" s="7" t="s">
        <v>377</v>
      </c>
      <c r="T26" s="7" t="s">
        <v>378</v>
      </c>
      <c r="U26" s="7" t="s">
        <v>379</v>
      </c>
      <c r="V26" s="9" t="s">
        <v>380</v>
      </c>
      <c r="W26" s="7" t="s">
        <v>381</v>
      </c>
      <c r="X26" s="7" t="s">
        <v>381</v>
      </c>
      <c r="Y26" s="7" t="s">
        <v>382</v>
      </c>
      <c r="Z26" s="7" t="s">
        <v>288</v>
      </c>
      <c r="AA26" s="7" t="s">
        <v>289</v>
      </c>
      <c r="AB26" s="7" t="s">
        <v>383</v>
      </c>
      <c r="AC26" s="7" t="s">
        <v>91</v>
      </c>
      <c r="AD26" s="7" t="s">
        <v>384</v>
      </c>
      <c r="AE26" s="7" t="s">
        <v>56</v>
      </c>
      <c r="AF26" s="7" t="s">
        <v>385</v>
      </c>
      <c r="AG26" s="7" t="s">
        <v>76</v>
      </c>
      <c r="AH26" s="7" t="s">
        <v>59</v>
      </c>
      <c r="AI26" s="7" t="s">
        <v>42</v>
      </c>
      <c r="AJ26" s="7"/>
    </row>
    <row r="27" spans="1:36" ht="15.6">
      <c r="A27" s="2">
        <f>DATE(2024,1,12)+TIME(13,50,13)</f>
        <v>45303.576539351852</v>
      </c>
      <c r="B27" s="3" t="s">
        <v>386</v>
      </c>
      <c r="C27" s="3" t="s">
        <v>387</v>
      </c>
      <c r="D27" s="3" t="s">
        <v>388</v>
      </c>
      <c r="E27" s="3" t="s">
        <v>279</v>
      </c>
      <c r="F27" s="3" t="s">
        <v>114</v>
      </c>
      <c r="G27" s="3" t="s">
        <v>198</v>
      </c>
      <c r="H27" s="3" t="s">
        <v>42</v>
      </c>
      <c r="I27" s="4">
        <f>DATE(2024,2,5)</f>
        <v>45327</v>
      </c>
      <c r="J27" s="4">
        <f>DATE(2024,2,8)</f>
        <v>45330</v>
      </c>
      <c r="K27" s="3" t="s">
        <v>389</v>
      </c>
      <c r="L27" s="3"/>
      <c r="M27" s="3" t="s">
        <v>43</v>
      </c>
      <c r="N27" s="3" t="s">
        <v>44</v>
      </c>
      <c r="O27" s="3"/>
      <c r="P27" s="3"/>
      <c r="Q27" s="3"/>
      <c r="R27" s="3"/>
      <c r="S27" s="3" t="s">
        <v>390</v>
      </c>
      <c r="T27" s="3" t="s">
        <v>391</v>
      </c>
      <c r="U27" s="3" t="s">
        <v>392</v>
      </c>
      <c r="V27" s="5" t="s">
        <v>393</v>
      </c>
      <c r="W27" s="3" t="s">
        <v>394</v>
      </c>
      <c r="X27" s="3" t="s">
        <v>394</v>
      </c>
      <c r="Y27" s="3" t="s">
        <v>395</v>
      </c>
      <c r="Z27" s="3" t="s">
        <v>288</v>
      </c>
      <c r="AA27" s="3" t="s">
        <v>289</v>
      </c>
      <c r="AB27" s="3" t="s">
        <v>396</v>
      </c>
      <c r="AC27" s="3" t="s">
        <v>91</v>
      </c>
      <c r="AD27" s="3" t="s">
        <v>55</v>
      </c>
      <c r="AE27" s="3" t="s">
        <v>124</v>
      </c>
      <c r="AF27" s="3" t="s">
        <v>109</v>
      </c>
      <c r="AG27" s="3" t="s">
        <v>58</v>
      </c>
      <c r="AH27" s="3" t="s">
        <v>59</v>
      </c>
      <c r="AI27" s="3"/>
      <c r="AJ27" s="3"/>
    </row>
    <row r="28" spans="1:36" ht="15.6">
      <c r="A28" s="6">
        <f>DATE(2024,1,4)+TIME(21,32,20)</f>
        <v>45295.897453703707</v>
      </c>
      <c r="B28" s="7" t="s">
        <v>397</v>
      </c>
      <c r="C28" s="7" t="s">
        <v>398</v>
      </c>
      <c r="D28" s="7" t="s">
        <v>399</v>
      </c>
      <c r="E28" s="7" t="s">
        <v>331</v>
      </c>
      <c r="F28" s="7" t="s">
        <v>114</v>
      </c>
      <c r="G28" s="7" t="s">
        <v>198</v>
      </c>
      <c r="H28" s="7" t="s">
        <v>42</v>
      </c>
      <c r="I28" s="8">
        <f>DATE(2024,2,5)</f>
        <v>45327</v>
      </c>
      <c r="J28" s="8">
        <f>DATE(2024,2,9)</f>
        <v>45331</v>
      </c>
      <c r="K28" s="7"/>
      <c r="L28" s="7"/>
      <c r="M28" s="7" t="s">
        <v>43</v>
      </c>
      <c r="N28" s="7" t="s">
        <v>44</v>
      </c>
      <c r="O28" s="7"/>
      <c r="P28" s="7"/>
      <c r="Q28" s="7"/>
      <c r="R28" s="7"/>
      <c r="S28" s="7" t="s">
        <v>400</v>
      </c>
      <c r="T28" s="7" t="s">
        <v>401</v>
      </c>
      <c r="U28" s="7" t="s">
        <v>402</v>
      </c>
      <c r="V28" s="9" t="s">
        <v>403</v>
      </c>
      <c r="W28" s="7" t="s">
        <v>404</v>
      </c>
      <c r="X28" s="7" t="s">
        <v>404</v>
      </c>
      <c r="Y28" s="7" t="s">
        <v>405</v>
      </c>
      <c r="Z28" s="7" t="s">
        <v>338</v>
      </c>
      <c r="AA28" s="7" t="s">
        <v>339</v>
      </c>
      <c r="AB28" s="7" t="s">
        <v>406</v>
      </c>
      <c r="AC28" s="7" t="s">
        <v>91</v>
      </c>
      <c r="AD28" s="7" t="s">
        <v>55</v>
      </c>
      <c r="AE28" s="7" t="s">
        <v>124</v>
      </c>
      <c r="AF28" s="7" t="s">
        <v>109</v>
      </c>
      <c r="AG28" s="7" t="s">
        <v>58</v>
      </c>
      <c r="AH28" s="7" t="s">
        <v>59</v>
      </c>
      <c r="AI28" s="7"/>
      <c r="AJ28" s="7"/>
    </row>
    <row r="29" spans="1:36" ht="15.6">
      <c r="A29" s="2">
        <f>DATE(2023,11,27)+TIME(13,20,45)</f>
        <v>45257.556076388886</v>
      </c>
      <c r="B29" s="3" t="s">
        <v>407</v>
      </c>
      <c r="C29" s="3" t="s">
        <v>408</v>
      </c>
      <c r="D29" s="3" t="s">
        <v>409</v>
      </c>
      <c r="E29" s="3" t="s">
        <v>63</v>
      </c>
      <c r="F29" s="3" t="s">
        <v>114</v>
      </c>
      <c r="G29" s="3" t="s">
        <v>198</v>
      </c>
      <c r="H29" s="3" t="s">
        <v>42</v>
      </c>
      <c r="I29" s="4">
        <f>DATE(2024,2,5)</f>
        <v>45327</v>
      </c>
      <c r="J29" s="4">
        <f>DATE(2024,2,8)</f>
        <v>45330</v>
      </c>
      <c r="K29" s="3"/>
      <c r="L29" s="3"/>
      <c r="M29" s="3" t="s">
        <v>43</v>
      </c>
      <c r="N29" s="3" t="s">
        <v>199</v>
      </c>
      <c r="O29" s="3" t="s">
        <v>410</v>
      </c>
      <c r="P29" s="3" t="s">
        <v>411</v>
      </c>
      <c r="Q29" s="3" t="s">
        <v>412</v>
      </c>
      <c r="R29" s="3" t="s">
        <v>413</v>
      </c>
      <c r="S29" s="3" t="s">
        <v>414</v>
      </c>
      <c r="T29" s="3" t="s">
        <v>415</v>
      </c>
      <c r="U29" s="3" t="s">
        <v>416</v>
      </c>
      <c r="V29" s="5" t="s">
        <v>417</v>
      </c>
      <c r="W29" s="3" t="s">
        <v>418</v>
      </c>
      <c r="X29" s="3" t="s">
        <v>418</v>
      </c>
      <c r="Y29" s="3" t="s">
        <v>419</v>
      </c>
      <c r="Z29" s="3" t="s">
        <v>71</v>
      </c>
      <c r="AA29" s="3" t="s">
        <v>72</v>
      </c>
      <c r="AB29" s="3" t="s">
        <v>420</v>
      </c>
      <c r="AC29" s="3" t="s">
        <v>91</v>
      </c>
      <c r="AD29" s="3" t="s">
        <v>55</v>
      </c>
      <c r="AE29" s="3" t="s">
        <v>124</v>
      </c>
      <c r="AF29" s="3" t="s">
        <v>109</v>
      </c>
      <c r="AG29" s="3" t="s">
        <v>92</v>
      </c>
      <c r="AH29" s="3" t="s">
        <v>59</v>
      </c>
      <c r="AI29" s="3"/>
      <c r="AJ29" s="3"/>
    </row>
    <row r="30" spans="1:36" ht="15.6">
      <c r="A30" s="6">
        <f>DATE(2024,1,10)+TIME(11,3,5)</f>
        <v>45301.460474537038</v>
      </c>
      <c r="B30" s="7" t="s">
        <v>421</v>
      </c>
      <c r="C30" s="7" t="s">
        <v>422</v>
      </c>
      <c r="D30" s="7" t="s">
        <v>423</v>
      </c>
      <c r="E30" s="7" t="s">
        <v>80</v>
      </c>
      <c r="F30" s="7" t="s">
        <v>40</v>
      </c>
      <c r="G30" s="7" t="s">
        <v>198</v>
      </c>
      <c r="H30" s="7" t="s">
        <v>42</v>
      </c>
      <c r="I30" s="8">
        <f>DATE(2024,2,5)</f>
        <v>45327</v>
      </c>
      <c r="J30" s="8">
        <f>DATE(2024,2,8)</f>
        <v>45330</v>
      </c>
      <c r="K30" s="7"/>
      <c r="L30" s="7"/>
      <c r="M30" s="7" t="s">
        <v>43</v>
      </c>
      <c r="N30" s="7" t="s">
        <v>44</v>
      </c>
      <c r="O30" s="7"/>
      <c r="P30" s="7"/>
      <c r="Q30" s="7"/>
      <c r="R30" s="7"/>
      <c r="S30" s="7" t="s">
        <v>424</v>
      </c>
      <c r="T30" s="7" t="s">
        <v>425</v>
      </c>
      <c r="U30" s="7" t="s">
        <v>426</v>
      </c>
      <c r="V30" s="9" t="s">
        <v>427</v>
      </c>
      <c r="W30" s="7" t="s">
        <v>428</v>
      </c>
      <c r="X30" s="7" t="s">
        <v>428</v>
      </c>
      <c r="Y30" s="7" t="s">
        <v>429</v>
      </c>
      <c r="Z30" s="7" t="s">
        <v>88</v>
      </c>
      <c r="AA30" s="7" t="s">
        <v>89</v>
      </c>
      <c r="AB30" s="7" t="s">
        <v>430</v>
      </c>
      <c r="AC30" s="7" t="s">
        <v>91</v>
      </c>
      <c r="AD30" s="7" t="s">
        <v>55</v>
      </c>
      <c r="AE30" s="7" t="s">
        <v>56</v>
      </c>
      <c r="AF30" s="7" t="s">
        <v>57</v>
      </c>
      <c r="AG30" s="7" t="s">
        <v>58</v>
      </c>
      <c r="AH30" s="7" t="s">
        <v>59</v>
      </c>
      <c r="AI30" s="7"/>
      <c r="AJ30" s="7"/>
    </row>
    <row r="31" spans="1:36" ht="15.6">
      <c r="A31" s="2">
        <f>DATE(2023,12,22)+TIME(12,38,52)</f>
        <v>45282.526990740742</v>
      </c>
      <c r="B31" s="3" t="s">
        <v>431</v>
      </c>
      <c r="C31" s="3" t="s">
        <v>432</v>
      </c>
      <c r="D31" s="3" t="s">
        <v>433</v>
      </c>
      <c r="E31" s="3" t="s">
        <v>331</v>
      </c>
      <c r="F31" s="3" t="s">
        <v>114</v>
      </c>
      <c r="G31" s="3" t="s">
        <v>198</v>
      </c>
      <c r="H31" s="3" t="s">
        <v>42</v>
      </c>
      <c r="I31" s="4">
        <f>DATE(2024,2,5)</f>
        <v>45327</v>
      </c>
      <c r="J31" s="4">
        <f>DATE(2024,2,8)</f>
        <v>45330</v>
      </c>
      <c r="K31" s="3"/>
      <c r="L31" s="3"/>
      <c r="M31" s="3"/>
      <c r="N31" s="3" t="s">
        <v>44</v>
      </c>
      <c r="O31" s="3"/>
      <c r="P31" s="3"/>
      <c r="Q31" s="3"/>
      <c r="R31" s="3"/>
      <c r="S31" s="3" t="s">
        <v>434</v>
      </c>
      <c r="T31" s="3" t="s">
        <v>435</v>
      </c>
      <c r="U31" s="3" t="s">
        <v>436</v>
      </c>
      <c r="V31" s="5" t="s">
        <v>437</v>
      </c>
      <c r="W31" s="3" t="s">
        <v>438</v>
      </c>
      <c r="X31" s="3" t="s">
        <v>438</v>
      </c>
      <c r="Y31" s="3" t="s">
        <v>337</v>
      </c>
      <c r="Z31" s="3" t="s">
        <v>338</v>
      </c>
      <c r="AA31" s="3" t="s">
        <v>339</v>
      </c>
      <c r="AB31" s="3" t="s">
        <v>439</v>
      </c>
      <c r="AC31" s="3" t="s">
        <v>91</v>
      </c>
      <c r="AD31" s="3" t="s">
        <v>55</v>
      </c>
      <c r="AE31" s="3" t="s">
        <v>124</v>
      </c>
      <c r="AF31" s="3" t="s">
        <v>109</v>
      </c>
      <c r="AG31" s="3" t="s">
        <v>76</v>
      </c>
      <c r="AH31" s="3" t="s">
        <v>59</v>
      </c>
      <c r="AI31" s="3"/>
      <c r="AJ31" s="3"/>
    </row>
    <row r="32" spans="1:36" ht="15.6">
      <c r="A32" s="2">
        <f>DATE(2023,11,13)+TIME(15,48,28)</f>
        <v>45243.65865740741</v>
      </c>
      <c r="B32" s="3" t="s">
        <v>440</v>
      </c>
      <c r="C32" s="3" t="s">
        <v>441</v>
      </c>
      <c r="D32" s="3" t="s">
        <v>442</v>
      </c>
      <c r="E32" s="3" t="s">
        <v>251</v>
      </c>
      <c r="F32" s="3" t="s">
        <v>40</v>
      </c>
      <c r="G32" s="3" t="s">
        <v>198</v>
      </c>
      <c r="H32" s="3" t="s">
        <v>42</v>
      </c>
      <c r="I32" s="4">
        <f>DATE(2024,2,5)</f>
        <v>45327</v>
      </c>
      <c r="J32" s="4">
        <f>DATE(2024,2,8)</f>
        <v>45330</v>
      </c>
      <c r="K32" s="3"/>
      <c r="L32" s="3"/>
      <c r="M32" s="3" t="s">
        <v>43</v>
      </c>
      <c r="N32" s="3" t="s">
        <v>44</v>
      </c>
      <c r="O32" s="3"/>
      <c r="P32" s="3"/>
      <c r="Q32" s="3"/>
      <c r="R32" s="3"/>
      <c r="S32" s="3" t="s">
        <v>443</v>
      </c>
      <c r="T32" s="3" t="s">
        <v>444</v>
      </c>
      <c r="U32" s="3" t="s">
        <v>445</v>
      </c>
      <c r="V32" s="5" t="s">
        <v>446</v>
      </c>
      <c r="W32" s="3" t="s">
        <v>447</v>
      </c>
      <c r="X32" s="3" t="s">
        <v>447</v>
      </c>
      <c r="Y32" s="3" t="s">
        <v>448</v>
      </c>
      <c r="Z32" s="3" t="s">
        <v>258</v>
      </c>
      <c r="AA32" s="3" t="s">
        <v>259</v>
      </c>
      <c r="AB32" s="3" t="s">
        <v>449</v>
      </c>
      <c r="AC32" s="3" t="s">
        <v>91</v>
      </c>
      <c r="AD32" s="3" t="s">
        <v>55</v>
      </c>
      <c r="AE32" s="3" t="s">
        <v>56</v>
      </c>
      <c r="AF32" s="3" t="s">
        <v>153</v>
      </c>
      <c r="AG32" s="3" t="s">
        <v>58</v>
      </c>
      <c r="AH32" s="3" t="s">
        <v>59</v>
      </c>
      <c r="AI32" s="3"/>
      <c r="AJ32" s="3"/>
    </row>
    <row r="33" spans="2:7">
      <c r="B33" t="s">
        <v>450</v>
      </c>
      <c r="C33" t="s">
        <v>451</v>
      </c>
      <c r="D33" s="11" t="s">
        <v>452</v>
      </c>
      <c r="E33" t="s">
        <v>214</v>
      </c>
      <c r="G33" t="s">
        <v>198</v>
      </c>
    </row>
  </sheetData>
  <hyperlinks>
    <hyperlink ref="V12" r:id="rId1" xr:uid="{00000000-0004-0000-0000-000000000000}"/>
    <hyperlink ref="V13" r:id="rId2" xr:uid="{00000000-0004-0000-0000-000001000000}"/>
    <hyperlink ref="V14" r:id="rId3" xr:uid="{00000000-0004-0000-0000-000002000000}"/>
    <hyperlink ref="V9" r:id="rId4" xr:uid="{00000000-0004-0000-0000-000003000000}"/>
    <hyperlink ref="V2" r:id="rId5" xr:uid="{00000000-0004-0000-0000-000004000000}"/>
    <hyperlink ref="V3" r:id="rId6" xr:uid="{00000000-0004-0000-0000-000005000000}"/>
    <hyperlink ref="V15" r:id="rId7" xr:uid="{00000000-0004-0000-0000-000006000000}"/>
    <hyperlink ref="V16" r:id="rId8" xr:uid="{00000000-0004-0000-0000-000007000000}"/>
    <hyperlink ref="V4" r:id="rId9" xr:uid="{00000000-0004-0000-0000-000008000000}"/>
    <hyperlink ref="V17" r:id="rId10" xr:uid="{00000000-0004-0000-0000-000009000000}"/>
    <hyperlink ref="V18" r:id="rId11" xr:uid="{00000000-0004-0000-0000-00000A000000}"/>
    <hyperlink ref="V19" r:id="rId12" xr:uid="{00000000-0004-0000-0000-00000B000000}"/>
    <hyperlink ref="V5" r:id="rId13" xr:uid="{00000000-0004-0000-0000-00000C000000}"/>
    <hyperlink ref="V20" r:id="rId14" xr:uid="{00000000-0004-0000-0000-00000D000000}"/>
    <hyperlink ref="V21" r:id="rId15" xr:uid="{00000000-0004-0000-0000-00000E000000}"/>
    <hyperlink ref="V22" r:id="rId16" xr:uid="{00000000-0004-0000-0000-00000F000000}"/>
    <hyperlink ref="V23" r:id="rId17" xr:uid="{00000000-0004-0000-0000-000010000000}"/>
    <hyperlink ref="V24" r:id="rId18" xr:uid="{00000000-0004-0000-0000-000011000000}"/>
    <hyperlink ref="V10" r:id="rId19" xr:uid="{00000000-0004-0000-0000-000012000000}"/>
    <hyperlink ref="V25" r:id="rId20" xr:uid="{00000000-0004-0000-0000-000013000000}"/>
    <hyperlink ref="V6" r:id="rId21" xr:uid="{00000000-0004-0000-0000-000014000000}"/>
    <hyperlink ref="V26" r:id="rId22" xr:uid="{00000000-0004-0000-0000-000015000000}"/>
    <hyperlink ref="V27" r:id="rId23" xr:uid="{00000000-0004-0000-0000-000016000000}"/>
    <hyperlink ref="V28" r:id="rId24" xr:uid="{00000000-0004-0000-0000-000017000000}"/>
    <hyperlink ref="V11" r:id="rId25" xr:uid="{00000000-0004-0000-0000-000018000000}"/>
    <hyperlink ref="V7" r:id="rId26" xr:uid="{00000000-0004-0000-0000-000019000000}"/>
    <hyperlink ref="V29" r:id="rId27" xr:uid="{00000000-0004-0000-0000-00001A000000}"/>
    <hyperlink ref="V30" r:id="rId28" xr:uid="{00000000-0004-0000-0000-00001B000000}"/>
    <hyperlink ref="V31" r:id="rId29" xr:uid="{00000000-0004-0000-0000-00001C000000}"/>
    <hyperlink ref="V8" r:id="rId30" xr:uid="{00000000-0004-0000-0000-00001D000000}"/>
    <hyperlink ref="V32" r:id="rId31" xr:uid="{00000000-0004-0000-0000-00001E000000}"/>
    <hyperlink ref="D33" r:id="rId32" xr:uid="{00000000-0004-0000-0000-00001F000000}"/>
  </hyperlinks>
  <pageMargins left="0.75" right="0.75" top="1" bottom="1" header="0.5" footer="0.5"/>
  <pageSetup orientation="portrait"/>
  <headerFooter alignWithMargins="0"/>
  <tableParts count="1">
    <tablePart r:id="rId3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350BB2-C98B-495E-B41F-0C2DB74957FD}"/>
</file>

<file path=customXml/itemProps2.xml><?xml version="1.0" encoding="utf-8"?>
<ds:datastoreItem xmlns:ds="http://schemas.openxmlformats.org/officeDocument/2006/customXml" ds:itemID="{EF935323-217B-460D-904C-397293D0BA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West, Benjamin</cp:lastModifiedBy>
  <cp:revision/>
  <dcterms:created xsi:type="dcterms:W3CDTF">2024-01-19T19:25:28Z</dcterms:created>
  <dcterms:modified xsi:type="dcterms:W3CDTF">2024-02-06T14:51:41Z</dcterms:modified>
  <cp:category/>
  <cp:contentStatus/>
</cp:coreProperties>
</file>