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04"/>
  <workbookPr/>
  <mc:AlternateContent xmlns:mc="http://schemas.openxmlformats.org/markup-compatibility/2006">
    <mc:Choice Requires="x15">
      <x15ac:absPath xmlns:x15ac="http://schemas.microsoft.com/office/spreadsheetml/2010/11/ac" url="C:\Users\eholmes\OneDrive - National Education Association\UniServ Academy 22-23\F2F Organizing ESPs\00 Participant Communication and Lists\"/>
    </mc:Choice>
  </mc:AlternateContent>
  <xr:revisionPtr revIDLastSave="2" documentId="11_AA67CA715508D6DC1B13A0152A85DB882BC67780" xr6:coauthVersionLast="47" xr6:coauthVersionMax="47" xr10:uidLastSave="{EC67C3F4-CBE1-4D0C-AE66-B1FC51CBB3A1}"/>
  <bookViews>
    <workbookView xWindow="-110" yWindow="-110" windowWidth="22780" windowHeight="14660" xr2:uid="{00000000-000D-0000-FFFF-FFFF00000000}"/>
  </bookViews>
  <sheets>
    <sheet name="Registrant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7" i="2" l="1"/>
  <c r="I47" i="2"/>
  <c r="A47" i="2"/>
  <c r="J46" i="2"/>
  <c r="I46" i="2"/>
  <c r="A46" i="2"/>
  <c r="J8" i="2"/>
  <c r="I8" i="2"/>
  <c r="A8" i="2"/>
  <c r="J45" i="2"/>
  <c r="I45" i="2"/>
  <c r="A45" i="2"/>
  <c r="J44" i="2"/>
  <c r="I44" i="2"/>
  <c r="A44" i="2"/>
  <c r="J43" i="2"/>
  <c r="I43" i="2"/>
  <c r="A43" i="2"/>
  <c r="J42" i="2"/>
  <c r="I42" i="2"/>
  <c r="A42" i="2"/>
  <c r="J41" i="2"/>
  <c r="I41" i="2"/>
  <c r="A41" i="2"/>
  <c r="J40" i="2"/>
  <c r="I40" i="2"/>
  <c r="A40" i="2"/>
  <c r="J39" i="2"/>
  <c r="I39" i="2"/>
  <c r="A39" i="2"/>
  <c r="J38" i="2"/>
  <c r="I38" i="2"/>
  <c r="A38" i="2"/>
  <c r="J37" i="2"/>
  <c r="I37" i="2"/>
  <c r="A37" i="2"/>
  <c r="J36" i="2"/>
  <c r="I36" i="2"/>
  <c r="A36" i="2"/>
  <c r="J35" i="2"/>
  <c r="I35" i="2"/>
  <c r="A35" i="2"/>
  <c r="J34" i="2"/>
  <c r="I34" i="2"/>
  <c r="A34" i="2"/>
  <c r="J13" i="2"/>
  <c r="I13" i="2"/>
  <c r="A13" i="2"/>
  <c r="J33" i="2"/>
  <c r="I33" i="2"/>
  <c r="A33" i="2"/>
  <c r="J7" i="2"/>
  <c r="I7" i="2"/>
  <c r="A7" i="2"/>
  <c r="J12" i="2"/>
  <c r="I12" i="2"/>
  <c r="A12" i="2"/>
  <c r="J32" i="2"/>
  <c r="I32" i="2"/>
  <c r="A32" i="2"/>
  <c r="J31" i="2"/>
  <c r="I31" i="2"/>
  <c r="A31" i="2"/>
  <c r="J30" i="2"/>
  <c r="I30" i="2"/>
  <c r="A30" i="2"/>
  <c r="J11" i="2"/>
  <c r="I11" i="2"/>
  <c r="A11" i="2"/>
  <c r="J29" i="2"/>
  <c r="I29" i="2"/>
  <c r="A29" i="2"/>
  <c r="J6" i="2"/>
  <c r="I6" i="2"/>
  <c r="A6" i="2"/>
  <c r="J28" i="2"/>
  <c r="I28" i="2"/>
  <c r="A28" i="2"/>
  <c r="J27" i="2"/>
  <c r="I27" i="2"/>
  <c r="A27" i="2"/>
  <c r="J26" i="2"/>
  <c r="I26" i="2"/>
  <c r="A26" i="2"/>
  <c r="J25" i="2"/>
  <c r="I25" i="2"/>
  <c r="A25" i="2"/>
  <c r="J24" i="2"/>
  <c r="I24" i="2"/>
  <c r="A24" i="2"/>
  <c r="J23" i="2"/>
  <c r="I23" i="2"/>
  <c r="A23" i="2"/>
  <c r="J22" i="2"/>
  <c r="I22" i="2"/>
  <c r="A22" i="2"/>
  <c r="J5" i="2"/>
  <c r="I5" i="2"/>
  <c r="A5" i="2"/>
  <c r="J21" i="2"/>
  <c r="I21" i="2"/>
  <c r="A21" i="2"/>
  <c r="J20" i="2"/>
  <c r="I20" i="2"/>
  <c r="A20" i="2"/>
  <c r="J4" i="2"/>
  <c r="I4" i="2"/>
  <c r="A4" i="2"/>
  <c r="J19" i="2"/>
  <c r="I19" i="2"/>
  <c r="A19" i="2"/>
  <c r="J10" i="2"/>
  <c r="I10" i="2"/>
  <c r="A10" i="2"/>
  <c r="J3" i="2"/>
  <c r="I3" i="2"/>
  <c r="A3" i="2"/>
  <c r="J18" i="2"/>
  <c r="I18" i="2"/>
  <c r="A18" i="2"/>
  <c r="J9" i="2"/>
  <c r="I9" i="2"/>
  <c r="A9" i="2"/>
  <c r="J2" i="2"/>
  <c r="I2" i="2"/>
  <c r="A2" i="2"/>
  <c r="J17" i="2"/>
  <c r="I17" i="2"/>
  <c r="A17" i="2"/>
  <c r="J16" i="2"/>
  <c r="I16" i="2"/>
  <c r="A16" i="2"/>
  <c r="J15" i="2"/>
  <c r="I15" i="2"/>
  <c r="A15" i="2"/>
  <c r="J14" i="2"/>
  <c r="I14" i="2"/>
  <c r="A14" i="2"/>
</calcChain>
</file>

<file path=xl/sharedStrings.xml><?xml version="1.0" encoding="utf-8"?>
<sst xmlns="http://schemas.openxmlformats.org/spreadsheetml/2006/main" count="1213" uniqueCount="627">
  <si>
    <t>Last Registration Date (GMT-05:00) Eastern [US &amp; Canada]</t>
  </si>
  <si>
    <t>First Name</t>
  </si>
  <si>
    <t>Last Name</t>
  </si>
  <si>
    <t>Email Address</t>
  </si>
  <si>
    <t>NEA Affiliate</t>
  </si>
  <si>
    <t>Please select your pronoun</t>
  </si>
  <si>
    <t>Registration Type</t>
  </si>
  <si>
    <t>Do you need a hotel room? </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</si>
  <si>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</si>
  <si>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</si>
  <si>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</si>
  <si>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</si>
  <si>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</si>
  <si>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 </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</si>
  <si>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</si>
  <si>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</si>
  <si>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</si>
  <si>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</si>
  <si>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</si>
  <si>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</si>
  <si>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</si>
  <si>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</si>
  <si>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</si>
  <si>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</si>
  <si>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</si>
  <si>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t>
  </si>
  <si>
    <t>Home State/Prov. Code</t>
  </si>
  <si>
    <t>Home ZIP/Postal Code</t>
  </si>
  <si>
    <t>What is your Race/Ethnicity?</t>
  </si>
  <si>
    <t>What is your sexual orientation?</t>
  </si>
  <si>
    <t>Please select your gender identity</t>
  </si>
  <si>
    <t>What is your age range?</t>
  </si>
  <si>
    <t>What is your career experience?</t>
  </si>
  <si>
    <t>Invitee Status</t>
  </si>
  <si>
    <t>Virginia (Ginny)</t>
  </si>
  <si>
    <t>BOLLWAHN</t>
  </si>
  <si>
    <t>vbollwahn@mea.org</t>
  </si>
  <si>
    <t>Michigan Education Association</t>
  </si>
  <si>
    <t>She/Her/Hers</t>
  </si>
  <si>
    <t>Facilitators</t>
  </si>
  <si>
    <t>Yes</t>
  </si>
  <si>
    <t>Reimburse my STATE</t>
  </si>
  <si>
    <t>PSA</t>
  </si>
  <si>
    <t>5172818294</t>
  </si>
  <si>
    <t>Lin Bollwahn</t>
  </si>
  <si>
    <t>517-256-1532</t>
  </si>
  <si>
    <t>BOLLWAHN, Virginia (Ginny)</t>
  </si>
  <si>
    <t>6590 Peninsula Way_x000D_
Suite 100</t>
  </si>
  <si>
    <t>6590 Peninsula Way</t>
  </si>
  <si>
    <t>LAINGSBURG</t>
  </si>
  <si>
    <t>Michigan</t>
  </si>
  <si>
    <t>MI</t>
  </si>
  <si>
    <t>48848-9269</t>
  </si>
  <si>
    <t>White</t>
  </si>
  <si>
    <t>Heterosexual/Straight</t>
  </si>
  <si>
    <t>Female</t>
  </si>
  <si>
    <t>61+</t>
  </si>
  <si>
    <t>Mid career (6-10 years)</t>
  </si>
  <si>
    <t>Accepted</t>
  </si>
  <si>
    <t>Naomi</t>
  </si>
  <si>
    <t>chisolm</t>
  </si>
  <si>
    <t>naomi.chisolm@ncae.org</t>
  </si>
  <si>
    <t>North Carolina Association of Educators</t>
  </si>
  <si>
    <t>N/A</t>
  </si>
  <si>
    <t>8435990602</t>
  </si>
  <si>
    <t>LaQuana Chisolm</t>
  </si>
  <si>
    <t>843-599-0967</t>
  </si>
  <si>
    <t>chisolm, Naomi</t>
  </si>
  <si>
    <t>3301 VALLEJO TRL.</t>
  </si>
  <si>
    <t>RALEIGH</t>
  </si>
  <si>
    <t>North Carolina</t>
  </si>
  <si>
    <t>NC</t>
  </si>
  <si>
    <t>27610</t>
  </si>
  <si>
    <t>African American/Black</t>
  </si>
  <si>
    <t>46-60</t>
  </si>
  <si>
    <t>Veteran (11+ years)</t>
  </si>
  <si>
    <t>Daria</t>
  </si>
  <si>
    <t>DeNoia</t>
  </si>
  <si>
    <t>denoiadaria@gmail.com</t>
  </si>
  <si>
    <t>Ohio Education Association</t>
  </si>
  <si>
    <t>non-smoking of any kind</t>
  </si>
  <si>
    <t>16149756748</t>
  </si>
  <si>
    <t>Michael Lange</t>
  </si>
  <si>
    <t>614-419-9261</t>
  </si>
  <si>
    <t>DeNoia, Daria</t>
  </si>
  <si>
    <t>694 S. Cassingham Road, Bexley, OH 43209</t>
  </si>
  <si>
    <t>Bexley</t>
  </si>
  <si>
    <t>Ohio</t>
  </si>
  <si>
    <t>OH</t>
  </si>
  <si>
    <t>43209</t>
  </si>
  <si>
    <t>Hedy</t>
  </si>
  <si>
    <t>Eischeid</t>
  </si>
  <si>
    <t>hedy.eischeid@neaalaska.org</t>
  </si>
  <si>
    <t>NEA-Alaska</t>
  </si>
  <si>
    <t>9205392001</t>
  </si>
  <si>
    <t>Ted Eischeid</t>
  </si>
  <si>
    <t>907-215-0312</t>
  </si>
  <si>
    <t>Eischeid, Hedy</t>
  </si>
  <si>
    <t>410 Mellow Place_x000D_
Mellow Place</t>
  </si>
  <si>
    <t>410 Mellow Place</t>
  </si>
  <si>
    <t>Anchorage</t>
  </si>
  <si>
    <t>Alaska</t>
  </si>
  <si>
    <t>AK</t>
  </si>
  <si>
    <t>99508</t>
  </si>
  <si>
    <t>Prefer not to say/ Identify</t>
  </si>
  <si>
    <t>Seleste</t>
  </si>
  <si>
    <t>Harris</t>
  </si>
  <si>
    <t>Sharris@mseanea.org</t>
  </si>
  <si>
    <t>Maryland State Education Assn</t>
  </si>
  <si>
    <t>Education Support Professionals of Baltimore County</t>
  </si>
  <si>
    <t>4437527294</t>
  </si>
  <si>
    <t>Sylvia Harris</t>
  </si>
  <si>
    <t>770-827-2791</t>
  </si>
  <si>
    <t>Harris, Seleste</t>
  </si>
  <si>
    <t>2213 Argonne Drive_x000D_
Suite 514</t>
  </si>
  <si>
    <t>2213 Argonne Drive</t>
  </si>
  <si>
    <t>Havre de Grace</t>
  </si>
  <si>
    <t>Maryland</t>
  </si>
  <si>
    <t>MD</t>
  </si>
  <si>
    <t>21078</t>
  </si>
  <si>
    <t>36-45</t>
  </si>
  <si>
    <t>Divine</t>
  </si>
  <si>
    <t>Munyengeterwa</t>
  </si>
  <si>
    <t>dmunyengeterwa@veanea.org</t>
  </si>
  <si>
    <t>Virginia Education Association</t>
  </si>
  <si>
    <t>He/Him/His</t>
  </si>
  <si>
    <t>My state is my employer. Reimburse my STATE</t>
  </si>
  <si>
    <t>9194329686</t>
  </si>
  <si>
    <t>Florence Marimo</t>
  </si>
  <si>
    <t>919-696-5493</t>
  </si>
  <si>
    <t>Munyengeterwa, Divine</t>
  </si>
  <si>
    <t>301 Excaliber Circle_x000D_
APT 203</t>
  </si>
  <si>
    <t>301 Excaliber Circle</t>
  </si>
  <si>
    <t>Fredericksburg</t>
  </si>
  <si>
    <t>Virginia</t>
  </si>
  <si>
    <t>VA</t>
  </si>
  <si>
    <t>22406</t>
  </si>
  <si>
    <t>Male</t>
  </si>
  <si>
    <t>Ben</t>
  </si>
  <si>
    <t>West</t>
  </si>
  <si>
    <t>Bwest@cta.org</t>
  </si>
  <si>
    <t>California Teachers Association</t>
  </si>
  <si>
    <t>805-826-6884</t>
  </si>
  <si>
    <t>John Douglas</t>
  </si>
  <si>
    <t>562-304-6843</t>
  </si>
  <si>
    <t>West, Ben</t>
  </si>
  <si>
    <t>2438 Aztec Ave</t>
  </si>
  <si>
    <t>Ventura</t>
  </si>
  <si>
    <t>California</t>
  </si>
  <si>
    <t>CA</t>
  </si>
  <si>
    <t>93001</t>
  </si>
  <si>
    <t>Asian</t>
  </si>
  <si>
    <t>Gay</t>
  </si>
  <si>
    <t>Katrina</t>
  </si>
  <si>
    <t>Byrne</t>
  </si>
  <si>
    <t>kbyrne@nea.org</t>
  </si>
  <si>
    <t>National Education Association</t>
  </si>
  <si>
    <t>NEA Headquarters Staff</t>
  </si>
  <si>
    <t>2029051198</t>
  </si>
  <si>
    <t>Kevin Byrne</t>
  </si>
  <si>
    <t>240-515-6389</t>
  </si>
  <si>
    <t>Byrne, Katrina</t>
  </si>
  <si>
    <t>4419 ILLINOIS AVE NW_x000D_
Apt, Suite, Bldg. (optional)</t>
  </si>
  <si>
    <t>4419 ILLINOIS AVE NW</t>
  </si>
  <si>
    <t>WASHINGTON</t>
  </si>
  <si>
    <t>District of Columbia</t>
  </si>
  <si>
    <t>DC</t>
  </si>
  <si>
    <t>20011-4627</t>
  </si>
  <si>
    <t>Lisa</t>
  </si>
  <si>
    <t>Connor</t>
  </si>
  <si>
    <t>Lconnor@nea.org</t>
  </si>
  <si>
    <t>I am a pescatarian</t>
  </si>
  <si>
    <t>NEASO</t>
  </si>
  <si>
    <t>2025579074</t>
  </si>
  <si>
    <t>Judy Parkins</t>
  </si>
  <si>
    <t>703-405-3832</t>
  </si>
  <si>
    <t>Connor, Lisa</t>
  </si>
  <si>
    <t>2201 Richland Place</t>
  </si>
  <si>
    <t>Silver Spring</t>
  </si>
  <si>
    <t>20910</t>
  </si>
  <si>
    <t>Ellen</t>
  </si>
  <si>
    <t>Holmes</t>
  </si>
  <si>
    <t>Eholmes@nea.org</t>
  </si>
  <si>
    <t>2076605589</t>
  </si>
  <si>
    <t>Kelly Holmes</t>
  </si>
  <si>
    <t>207-660-5590</t>
  </si>
  <si>
    <t>Holmes, Ellen</t>
  </si>
  <si>
    <t>3 Canaan Rd_x000D_
2875 North Palermo Road</t>
  </si>
  <si>
    <t>3 Canaan Rd</t>
  </si>
  <si>
    <t>Pittsfield</t>
  </si>
  <si>
    <t>Maine</t>
  </si>
  <si>
    <t>ME</t>
  </si>
  <si>
    <t>04967</t>
  </si>
  <si>
    <t>Multiracial</t>
  </si>
  <si>
    <t>Karla</t>
  </si>
  <si>
    <t>Medina</t>
  </si>
  <si>
    <t>kmedina@nea.org</t>
  </si>
  <si>
    <t>check-in 25th</t>
  </si>
  <si>
    <t>NEA</t>
  </si>
  <si>
    <t>2028227923</t>
  </si>
  <si>
    <t>Karla Medina</t>
  </si>
  <si>
    <t>202-822-7923</t>
  </si>
  <si>
    <t>Medina, Karla</t>
  </si>
  <si>
    <t>1201 16th St NW</t>
  </si>
  <si>
    <t>Washington</t>
  </si>
  <si>
    <t>20036</t>
  </si>
  <si>
    <t>Amber</t>
  </si>
  <si>
    <t>Parker</t>
  </si>
  <si>
    <t>aparker@nea.org</t>
  </si>
  <si>
    <t>NON-Affiliate</t>
  </si>
  <si>
    <t>clams, oysters, scallops</t>
  </si>
  <si>
    <t>2102865442</t>
  </si>
  <si>
    <t>Matt Parker</t>
  </si>
  <si>
    <t>210-286-5437</t>
  </si>
  <si>
    <t>Parker, Amber</t>
  </si>
  <si>
    <t>4916 13th Street N</t>
  </si>
  <si>
    <t>Arlington</t>
  </si>
  <si>
    <t>22205</t>
  </si>
  <si>
    <t>Kim</t>
  </si>
  <si>
    <t>Abel</t>
  </si>
  <si>
    <t>kabel@mea.org</t>
  </si>
  <si>
    <t>Participant</t>
  </si>
  <si>
    <t>2484969247</t>
  </si>
  <si>
    <t>Patrick Abel</t>
  </si>
  <si>
    <t>313-605-6543</t>
  </si>
  <si>
    <t>Abel, Kim</t>
  </si>
  <si>
    <t>6764 Windmill Ln</t>
  </si>
  <si>
    <t>West Bloomfield</t>
  </si>
  <si>
    <t>48324</t>
  </si>
  <si>
    <t>Early career educator (0-5 years)</t>
  </si>
  <si>
    <t>Ali</t>
  </si>
  <si>
    <t>Lisa.ali@nysut.org</t>
  </si>
  <si>
    <t>New York State United Teachers</t>
  </si>
  <si>
    <t>6076586439</t>
  </si>
  <si>
    <t>Khalid Ali</t>
  </si>
  <si>
    <t>607-658-6560</t>
  </si>
  <si>
    <t>Ali, Lisa</t>
  </si>
  <si>
    <t>291 Ridgefield Rd.</t>
  </si>
  <si>
    <t>Endicott</t>
  </si>
  <si>
    <t>New York</t>
  </si>
  <si>
    <t>NY</t>
  </si>
  <si>
    <t>13760</t>
  </si>
  <si>
    <t>Renaye</t>
  </si>
  <si>
    <t>Baker</t>
  </si>
  <si>
    <t>rbaker@mea.org</t>
  </si>
  <si>
    <t>My local or UniServ Council is my employer. Reimburse my LOCAL or UNISERV COUNCIL</t>
  </si>
  <si>
    <t>MEA 12-B Coordinating Council</t>
  </si>
  <si>
    <t>Renaye Baker</t>
  </si>
  <si>
    <t>MEA Staff</t>
  </si>
  <si>
    <t>9896986067</t>
  </si>
  <si>
    <t>Bruce Baker</t>
  </si>
  <si>
    <t>989-488-0630</t>
  </si>
  <si>
    <t>Baker, Renaye</t>
  </si>
  <si>
    <t>2295 E. Kent Road</t>
  </si>
  <si>
    <t>Freeland</t>
  </si>
  <si>
    <t>48623</t>
  </si>
  <si>
    <t>LaKeitha</t>
  </si>
  <si>
    <t>Benson-Bryant</t>
  </si>
  <si>
    <t>lakeithab@alaedu.org</t>
  </si>
  <si>
    <t>Alabama Education Association</t>
  </si>
  <si>
    <t>Extra towels</t>
  </si>
  <si>
    <t>Reimburse my LOCAL</t>
  </si>
  <si>
    <t>205-492-0066</t>
  </si>
  <si>
    <t>Willie Bryant</t>
  </si>
  <si>
    <t>334-507-1593</t>
  </si>
  <si>
    <t>Benson-Bryant, LaKeitha</t>
  </si>
  <si>
    <t>1932 County Road 5</t>
  </si>
  <si>
    <t>Akron</t>
  </si>
  <si>
    <t>Alabama</t>
  </si>
  <si>
    <t>AL</t>
  </si>
  <si>
    <t>35441</t>
  </si>
  <si>
    <t>Wendy</t>
  </si>
  <si>
    <t>Cannon</t>
  </si>
  <si>
    <t>wendy.cannon@dsea.org</t>
  </si>
  <si>
    <t>Delaware State Education Association</t>
  </si>
  <si>
    <t>DSEA</t>
  </si>
  <si>
    <t>3025381261</t>
  </si>
  <si>
    <t>Aaron Stone</t>
  </si>
  <si>
    <t>302-258-5947</t>
  </si>
  <si>
    <t>Cannon, Wendy</t>
  </si>
  <si>
    <t>255 Bay Ave</t>
  </si>
  <si>
    <t>Milford</t>
  </si>
  <si>
    <t>Delaware</t>
  </si>
  <si>
    <t>DE</t>
  </si>
  <si>
    <t>19963</t>
  </si>
  <si>
    <t>Nathan</t>
  </si>
  <si>
    <t>Coutsoubos</t>
  </si>
  <si>
    <t>nathan.coutsoubos@neaalaska.org</t>
  </si>
  <si>
    <t>Allergic to crab, lobster, shrimp.</t>
  </si>
  <si>
    <t>3604964409</t>
  </si>
  <si>
    <t>Christena Coutsoubos</t>
  </si>
  <si>
    <t>206-679-4382</t>
  </si>
  <si>
    <t>Coutsoubos, Nathan</t>
  </si>
  <si>
    <t>2331 Paxson Drive</t>
  </si>
  <si>
    <t>99504</t>
  </si>
  <si>
    <t>Prefer not to say</t>
  </si>
  <si>
    <t>Francis</t>
  </si>
  <si>
    <t>Docherty</t>
  </si>
  <si>
    <t>Fdocherty@coloradoea.org</t>
  </si>
  <si>
    <t>Colorado Education Association</t>
  </si>
  <si>
    <t>Two Rivers UniServ Unit</t>
  </si>
  <si>
    <t>7204385696</t>
  </si>
  <si>
    <t>Sharon Docherty</t>
  </si>
  <si>
    <t>970-980-8285</t>
  </si>
  <si>
    <t>Docherty, Francis</t>
  </si>
  <si>
    <t>800 redwood ct</t>
  </si>
  <si>
    <t>Bellvue</t>
  </si>
  <si>
    <t>Colorado</t>
  </si>
  <si>
    <t>CO</t>
  </si>
  <si>
    <t>80512</t>
  </si>
  <si>
    <t>Natasha</t>
  </si>
  <si>
    <t>Eckart Baning</t>
  </si>
  <si>
    <t>Neckartbaning@vtnea.org</t>
  </si>
  <si>
    <t>Vermont-NEA</t>
  </si>
  <si>
    <t>State Staff: Southern Vermont</t>
  </si>
  <si>
    <t>8025222254</t>
  </si>
  <si>
    <t>Fran Cerulli</t>
  </si>
  <si>
    <t>802-461-5978</t>
  </si>
  <si>
    <t>Eckart Baning, Natasha</t>
  </si>
  <si>
    <t>579 Minister Brook Road</t>
  </si>
  <si>
    <t>Worcester</t>
  </si>
  <si>
    <t>Vermont</t>
  </si>
  <si>
    <t>VT</t>
  </si>
  <si>
    <t>05682</t>
  </si>
  <si>
    <t>Bisexual</t>
  </si>
  <si>
    <t>Shayla</t>
  </si>
  <si>
    <t>Freirich</t>
  </si>
  <si>
    <t>sfreirich@coloradoea.org</t>
  </si>
  <si>
    <t>West Central Colorado UniServ Unit</t>
  </si>
  <si>
    <t>15418808261</t>
  </si>
  <si>
    <t>Shelley Freirich</t>
  </si>
  <si>
    <t>541-880-8332</t>
  </si>
  <si>
    <t>Freirich, Shayla</t>
  </si>
  <si>
    <t>324 W Highland Dr</t>
  </si>
  <si>
    <t>Grand Junction</t>
  </si>
  <si>
    <t>81503</t>
  </si>
  <si>
    <t>18-25</t>
  </si>
  <si>
    <t>Kelly</t>
  </si>
  <si>
    <t>Givens</t>
  </si>
  <si>
    <t>kgivens@aeanea.org</t>
  </si>
  <si>
    <t>Arkansas Education Association</t>
  </si>
  <si>
    <t>Latex</t>
  </si>
  <si>
    <t>501-358-9358</t>
  </si>
  <si>
    <t>Dennis Givens</t>
  </si>
  <si>
    <t>501-428-7915</t>
  </si>
  <si>
    <t>Givens, Kelly</t>
  </si>
  <si>
    <t>107 S. Circle Dr</t>
  </si>
  <si>
    <t>Morrilton</t>
  </si>
  <si>
    <t>Arkansas</t>
  </si>
  <si>
    <t>AR</t>
  </si>
  <si>
    <t>72110</t>
  </si>
  <si>
    <t>Tara</t>
  </si>
  <si>
    <t>Gonzalez</t>
  </si>
  <si>
    <t>tara.gonzalez@floridaea.org</t>
  </si>
  <si>
    <t>Florida Education Association</t>
  </si>
  <si>
    <t>Hillsborough Classroom Teachers Association</t>
  </si>
  <si>
    <t>Hillsborough County</t>
  </si>
  <si>
    <t>18138175337</t>
  </si>
  <si>
    <t>Danny Gonzalez</t>
  </si>
  <si>
    <t>813-817-5338</t>
  </si>
  <si>
    <t>Gonzalez, Tara</t>
  </si>
  <si>
    <t>11419 Palm Pasture Dr, Tampa, FL 33635</t>
  </si>
  <si>
    <t>Tampa</t>
  </si>
  <si>
    <t>Florida</t>
  </si>
  <si>
    <t>FL</t>
  </si>
  <si>
    <t>33635</t>
  </si>
  <si>
    <t>Suzanne</t>
  </si>
  <si>
    <t>Graff</t>
  </si>
  <si>
    <t>sgraff@cta.org</t>
  </si>
  <si>
    <t>661.713.1583</t>
  </si>
  <si>
    <t>Kaitlyn Graff</t>
  </si>
  <si>
    <t>661-414-2517</t>
  </si>
  <si>
    <t>Graff, Suzanne</t>
  </si>
  <si>
    <t>30616 Beryl Pl.</t>
  </si>
  <si>
    <t>Castaic</t>
  </si>
  <si>
    <t>91384</t>
  </si>
  <si>
    <t>Allen</t>
  </si>
  <si>
    <t>Gumm</t>
  </si>
  <si>
    <t>Allen.gumm@nsea-nv.org</t>
  </si>
  <si>
    <t>Nevada State Education Association</t>
  </si>
  <si>
    <t>Severe Allergy! I NEED to know if foods contain shellfish like lobster, crab, shrimp, crayfish so I can avoid them.</t>
  </si>
  <si>
    <t>7025287009</t>
  </si>
  <si>
    <t>Toni Gumm</t>
  </si>
  <si>
    <t>775-790-3602</t>
  </si>
  <si>
    <t>Gumm, Allen</t>
  </si>
  <si>
    <t>1758 Oakwood Drive</t>
  </si>
  <si>
    <t>Minden</t>
  </si>
  <si>
    <t>Nevada</t>
  </si>
  <si>
    <t>NV</t>
  </si>
  <si>
    <t>89423</t>
  </si>
  <si>
    <t>Christopher</t>
  </si>
  <si>
    <t>Guros</t>
  </si>
  <si>
    <t>cguros@vtnea.org</t>
  </si>
  <si>
    <t>802-318-5378</t>
  </si>
  <si>
    <t>Elissa Schuett</t>
  </si>
  <si>
    <t>802-318-2531</t>
  </si>
  <si>
    <t>Guros, Christopher</t>
  </si>
  <si>
    <t>155 Fletcher Lane</t>
  </si>
  <si>
    <t>Shelburne</t>
  </si>
  <si>
    <t>05482</t>
  </si>
  <si>
    <t>Mark</t>
  </si>
  <si>
    <t>Halls</t>
  </si>
  <si>
    <t>Mark@woodlandpeaks.org</t>
  </si>
  <si>
    <t>Utah Education Association</t>
  </si>
  <si>
    <t>Audio</t>
  </si>
  <si>
    <t>Woodland Peaks UniServ</t>
  </si>
  <si>
    <t>Mark Halls</t>
  </si>
  <si>
    <t>Woodland Peaks Uniserv</t>
  </si>
  <si>
    <t>8013762990</t>
  </si>
  <si>
    <t>Lydia Mongie</t>
  </si>
  <si>
    <t>801-874-9261</t>
  </si>
  <si>
    <t>Halls, Mark</t>
  </si>
  <si>
    <t>810 W. 2000 N.</t>
  </si>
  <si>
    <t>Provo</t>
  </si>
  <si>
    <t>Utah</t>
  </si>
  <si>
    <t>UT</t>
  </si>
  <si>
    <t>84604</t>
  </si>
  <si>
    <t>26-35</t>
  </si>
  <si>
    <t>David</t>
  </si>
  <si>
    <t>Hernandez</t>
  </si>
  <si>
    <t>dhernandez@cta.org</t>
  </si>
  <si>
    <t>Please NO room with adjoining door.</t>
  </si>
  <si>
    <t>1-408-838-1303</t>
  </si>
  <si>
    <t>Roselyn A. Hernandez</t>
  </si>
  <si>
    <t>408-821-2397</t>
  </si>
  <si>
    <t>Hernandez, David</t>
  </si>
  <si>
    <t>6240 Ocho Rios Drive</t>
  </si>
  <si>
    <t>San Jose</t>
  </si>
  <si>
    <t>95123</t>
  </si>
  <si>
    <t>Latin(o/a/x), Hispanic, and Chican(o/a/x)</t>
  </si>
  <si>
    <t>Kris</t>
  </si>
  <si>
    <t>Klein</t>
  </si>
  <si>
    <t>kris.klein@edmn.org</t>
  </si>
  <si>
    <t>Education Minnesota</t>
  </si>
  <si>
    <t>651 724 3563</t>
  </si>
  <si>
    <t>Matt Klein</t>
  </si>
  <si>
    <t>651-964-5558</t>
  </si>
  <si>
    <t>Klein, Kris</t>
  </si>
  <si>
    <t>1 Beebe Ave</t>
  </si>
  <si>
    <t>Mendota Heights</t>
  </si>
  <si>
    <t>Minnesota</t>
  </si>
  <si>
    <t>MN</t>
  </si>
  <si>
    <t>55118</t>
  </si>
  <si>
    <t>Jeremy</t>
  </si>
  <si>
    <t>Kunz</t>
  </si>
  <si>
    <t>jkunz@isea.org</t>
  </si>
  <si>
    <t>Iowa State Education Association</t>
  </si>
  <si>
    <t>check out on 30th if flight possible, otherwise 31st</t>
  </si>
  <si>
    <t>3195517458</t>
  </si>
  <si>
    <t>Karry Putzy</t>
  </si>
  <si>
    <t>319-350-1015</t>
  </si>
  <si>
    <t>Kunz, Jeremy</t>
  </si>
  <si>
    <t>1188 Abbe Creek Road</t>
  </si>
  <si>
    <t>Mt Vernon</t>
  </si>
  <si>
    <t>Iowa</t>
  </si>
  <si>
    <t>52314</t>
  </si>
  <si>
    <t>Pamela</t>
  </si>
  <si>
    <t>McLendon</t>
  </si>
  <si>
    <t>pmclendon@maetoday.org</t>
  </si>
  <si>
    <t>Mississippi Association of Educators</t>
  </si>
  <si>
    <t>MAE</t>
  </si>
  <si>
    <t>601-606-5898</t>
  </si>
  <si>
    <t>Dennis McLendon</t>
  </si>
  <si>
    <t>601-947-5057</t>
  </si>
  <si>
    <t>McLendon, Pamela</t>
  </si>
  <si>
    <t>12488 Highway 57</t>
  </si>
  <si>
    <t>McLain</t>
  </si>
  <si>
    <t>Mississippi</t>
  </si>
  <si>
    <t>MS</t>
  </si>
  <si>
    <t>39456</t>
  </si>
  <si>
    <t>Saul</t>
  </si>
  <si>
    <t>Olvera</t>
  </si>
  <si>
    <t>solvera@washingtonea.org</t>
  </si>
  <si>
    <t>Washington Education Association</t>
  </si>
  <si>
    <t>5094945510</t>
  </si>
  <si>
    <t>Sergio Olvera</t>
  </si>
  <si>
    <t>706-982-0664</t>
  </si>
  <si>
    <t>Olvera, Saul</t>
  </si>
  <si>
    <t>711 N Keys Road</t>
  </si>
  <si>
    <t>Yakima</t>
  </si>
  <si>
    <t>WA</t>
  </si>
  <si>
    <t>98901</t>
  </si>
  <si>
    <t>Blake</t>
  </si>
  <si>
    <t>Plankers</t>
  </si>
  <si>
    <t>blake.plankers@edmn.org</t>
  </si>
  <si>
    <t>651-236-7999</t>
  </si>
  <si>
    <t>Megan Plankers</t>
  </si>
  <si>
    <t>701-893-6705</t>
  </si>
  <si>
    <t>Plankers, Blake</t>
  </si>
  <si>
    <t>14 37th Ave S</t>
  </si>
  <si>
    <t>Moorhead</t>
  </si>
  <si>
    <t>56560</t>
  </si>
  <si>
    <t>Matthew</t>
  </si>
  <si>
    <t>Polk</t>
  </si>
  <si>
    <t>mpolk@vtnea.org</t>
  </si>
  <si>
    <t>Room with refrigerator for medication if possible, please</t>
  </si>
  <si>
    <t>Diabetic -- sugar free drinks please</t>
  </si>
  <si>
    <t>802-585-9770</t>
  </si>
  <si>
    <t>Loren Polk</t>
  </si>
  <si>
    <t>509-948-4080</t>
  </si>
  <si>
    <t>Polk, Matthew</t>
  </si>
  <si>
    <t>277 Bartlett RD</t>
  </si>
  <si>
    <t>Montpelier</t>
  </si>
  <si>
    <t>Pratt</t>
  </si>
  <si>
    <t>cpratt@mea.org</t>
  </si>
  <si>
    <t>South Oakland Districts Association</t>
  </si>
  <si>
    <t>317-908-5747</t>
  </si>
  <si>
    <t>Christopher Steele</t>
  </si>
  <si>
    <t>586-360-7211</t>
  </si>
  <si>
    <t>Pratt, Christopher</t>
  </si>
  <si>
    <t>1305 Cadieux Road</t>
  </si>
  <si>
    <t>Grosse Pointe Park</t>
  </si>
  <si>
    <t>48230-1231</t>
  </si>
  <si>
    <t>Julian</t>
  </si>
  <si>
    <t>Quinonez</t>
  </si>
  <si>
    <t>jquinonez@washingtonea.org</t>
  </si>
  <si>
    <t>6193243246</t>
  </si>
  <si>
    <t>Erwin Quinonez</t>
  </si>
  <si>
    <t>415-418-8931</t>
  </si>
  <si>
    <t>Quinonez, Julian</t>
  </si>
  <si>
    <t>230 E. Montgomery</t>
  </si>
  <si>
    <t>Spokane</t>
  </si>
  <si>
    <t>99207</t>
  </si>
  <si>
    <t>Romero</t>
  </si>
  <si>
    <t>lisa.romero@nsea-nv.org</t>
  </si>
  <si>
    <t>17753038733</t>
  </si>
  <si>
    <t>Lucia Romero</t>
  </si>
  <si>
    <t>509-830-5413</t>
  </si>
  <si>
    <t>Romero, Lisa</t>
  </si>
  <si>
    <t>1855 HUNTER LAKE DRIVE</t>
  </si>
  <si>
    <t>Reno</t>
  </si>
  <si>
    <t>89509</t>
  </si>
  <si>
    <t>Rusnak</t>
  </si>
  <si>
    <t>chris.rusnak@floridaea.org</t>
  </si>
  <si>
    <t>813-943-3972</t>
  </si>
  <si>
    <t>Laura Rusnak</t>
  </si>
  <si>
    <t>813-313-9925</t>
  </si>
  <si>
    <t>Rusnak, Christopher</t>
  </si>
  <si>
    <t>512 Cliff Drive</t>
  </si>
  <si>
    <t>Temple Terrace</t>
  </si>
  <si>
    <t>33617</t>
  </si>
  <si>
    <t>Lara</t>
  </si>
  <si>
    <t>Slesar</t>
  </si>
  <si>
    <t>lslesar@vtnea.org</t>
  </si>
  <si>
    <t>Generally it is difficult to get a flight out after 4:00pm that is not a red-eye. If there is a possibility of staying over on 3/30 and leaving on a morning flight instead of a red-eye, I would much prefer that. Thank you.</t>
  </si>
  <si>
    <t>8022798350</t>
  </si>
  <si>
    <t>Shawn Doyle</t>
  </si>
  <si>
    <t>802-279-8351</t>
  </si>
  <si>
    <t>Slesar, Lara</t>
  </si>
  <si>
    <t>PO Box 295</t>
  </si>
  <si>
    <t>Northfield Falls</t>
  </si>
  <si>
    <t>05664</t>
  </si>
  <si>
    <t>Chesca</t>
  </si>
  <si>
    <t>Smotherman</t>
  </si>
  <si>
    <t>csmotherman@coloradoea.org</t>
  </si>
  <si>
    <t>Allergic to penicillin, have Factor V Leiden</t>
  </si>
  <si>
    <t>JCEA</t>
  </si>
  <si>
    <t>7204546066</t>
  </si>
  <si>
    <t>Cindy Sadlowski</t>
  </si>
  <si>
    <t>970-618-0319</t>
  </si>
  <si>
    <t>Smotherman, Chesca</t>
  </si>
  <si>
    <t>4295 Green Court, Apt B</t>
  </si>
  <si>
    <t>Denver</t>
  </si>
  <si>
    <t>80211</t>
  </si>
  <si>
    <t>Joan</t>
  </si>
  <si>
    <t>Sommermeyer</t>
  </si>
  <si>
    <t>joan.sommermeyer@nysut.org</t>
  </si>
  <si>
    <t>15168570556</t>
  </si>
  <si>
    <t>Janet McCabe</t>
  </si>
  <si>
    <t>631-827-8934</t>
  </si>
  <si>
    <t>Sommermeyer, Joan</t>
  </si>
  <si>
    <t>3 Homestead Drive</t>
  </si>
  <si>
    <t>Wheatley Heights</t>
  </si>
  <si>
    <t>11798</t>
  </si>
  <si>
    <t>Andrew</t>
  </si>
  <si>
    <t>Staiano</t>
  </si>
  <si>
    <t>astaiano@cta.org</t>
  </si>
  <si>
    <t>3107303744</t>
  </si>
  <si>
    <t>Danielle Staiano</t>
  </si>
  <si>
    <t>805-208-6617</t>
  </si>
  <si>
    <t>Staiano, Andrew</t>
  </si>
  <si>
    <t>819 CAYO GRANDE CT</t>
  </si>
  <si>
    <t>Newbury Park</t>
  </si>
  <si>
    <t>91320</t>
  </si>
  <si>
    <t>William</t>
  </si>
  <si>
    <t>Suggs</t>
  </si>
  <si>
    <t>wsuggs@mseanea.org</t>
  </si>
  <si>
    <t>240-653-7638</t>
  </si>
  <si>
    <t>Madeline Suggs</t>
  </si>
  <si>
    <t>410-940-8501</t>
  </si>
  <si>
    <t>Suggs, William</t>
  </si>
  <si>
    <t>523 Orkney Road</t>
  </si>
  <si>
    <t>Baltiomre</t>
  </si>
  <si>
    <t>21212</t>
  </si>
  <si>
    <t>Brian</t>
  </si>
  <si>
    <t>Triplett</t>
  </si>
  <si>
    <t>brian.triplett@edmn.org</t>
  </si>
  <si>
    <t>651-261-9462</t>
  </si>
  <si>
    <t>Kevin Triplett</t>
  </si>
  <si>
    <t>763-291-5664</t>
  </si>
  <si>
    <t>Triplett, Brian</t>
  </si>
  <si>
    <t>708 Central Ave S</t>
  </si>
  <si>
    <t>New Prague</t>
  </si>
  <si>
    <t>56071</t>
  </si>
  <si>
    <t>Laura</t>
  </si>
  <si>
    <t>Wilkinson</t>
  </si>
  <si>
    <t>laura.wilkinson@ieanea.org</t>
  </si>
  <si>
    <t>Illinois Education Association-NEA</t>
  </si>
  <si>
    <t>217-827-0541</t>
  </si>
  <si>
    <t>Bill Wilkinson</t>
  </si>
  <si>
    <t>217-825-9835</t>
  </si>
  <si>
    <t>Wilkinson, Laura</t>
  </si>
  <si>
    <t>212 Webster Street</t>
  </si>
  <si>
    <t>Palmer</t>
  </si>
  <si>
    <t>Illinois</t>
  </si>
  <si>
    <t>IL</t>
  </si>
  <si>
    <t>62556</t>
  </si>
  <si>
    <t>Billie</t>
  </si>
  <si>
    <t>Wood</t>
  </si>
  <si>
    <t>bwood@washingtonea.org</t>
  </si>
  <si>
    <t>12532411717</t>
  </si>
  <si>
    <t>Cris Stan</t>
  </si>
  <si>
    <t>253-241-8959</t>
  </si>
  <si>
    <t>Wood, Billie</t>
  </si>
  <si>
    <t>5112 68th St W</t>
  </si>
  <si>
    <t>university place</t>
  </si>
  <si>
    <t>98467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</si>
</sst>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5">
    <font>
      <sz val="10"/>
      <color theme="1"/>
      <name val="Arial"/>
      <family val="2"/>
    </font>
    <font>
      <b/>
      <sz val="13"/>
      <color theme="1"/>
      <name val="Calibri"/>
      <family val="2"/>
    </font>
    <font>
      <u/>
      <sz val="12"/>
      <color rgb="FF0000FF"/>
      <name val="Calibri"/>
      <family val="2"/>
    </font>
    <font>
      <sz val="12"/>
      <color theme="1"/>
      <name val="Calibri"/>
      <family val="2"/>
    </font>
    <font>
      <sz val="10"/>
      <color theme="1"/>
      <name val="Arial"/>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auto="1"/>
      </top>
      <bottom style="thin">
        <color auto="1"/>
      </bottom>
      <diagonal/>
    </border>
  </borders>
  <cellStyleXfs count="6">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cellStyleXfs>
  <cellXfs count="10">
    <xf numFmtId="0" fontId="0" fillId="0" borderId="0" xfId="0"/>
    <xf numFmtId="0" fontId="1" fillId="0" borderId="1" xfId="0" applyFont="1" applyBorder="1" applyAlignment="1">
      <alignment vertical="center"/>
    </xf>
    <xf numFmtId="22" fontId="3" fillId="0" borderId="0" xfId="0" applyNumberFormat="1" applyFont="1"/>
    <xf numFmtId="49" fontId="3" fillId="0" borderId="0" xfId="0" applyNumberFormat="1" applyFont="1"/>
    <xf numFmtId="14" fontId="3" fillId="0" borderId="0" xfId="0" applyNumberFormat="1" applyFont="1"/>
    <xf numFmtId="49" fontId="2" fillId="0" borderId="0" xfId="0" applyNumberFormat="1" applyFont="1"/>
    <xf numFmtId="22" fontId="3" fillId="2" borderId="0" xfId="0" applyNumberFormat="1" applyFont="1" applyFill="1"/>
    <xf numFmtId="49" fontId="3" fillId="2" borderId="0" xfId="0" applyNumberFormat="1" applyFont="1" applyFill="1"/>
    <xf numFmtId="14" fontId="3" fillId="2" borderId="0" xfId="0" applyNumberFormat="1" applyFont="1" applyFill="1"/>
    <xf numFmtId="49" fontId="2" fillId="2" borderId="0" xfId="0" applyNumberFormat="1" applyFont="1" applyFill="1"/>
  </cellXfs>
  <cellStyles count="6">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Normal" xfId="0" builtinId="0"/>
    <cellStyle name="Percent" xfId="1" xr:uid="{00000000-0005-0000-0000-000005000000}"/>
  </cellStyles>
  <dxfs count="36">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H47" totalsRowShown="0" headerRowDxfId="35" dataDxfId="34">
  <autoFilter ref="A1:AH47" xr:uid="{00000000-0009-0000-0100-000001000000}"/>
  <sortState xmlns:xlrd2="http://schemas.microsoft.com/office/spreadsheetml/2017/richdata2" ref="A2:AH47">
    <sortCondition ref="G1:G47"/>
  </sortState>
  <tableColumns count="34">
    <tableColumn id="1" xr3:uid="{00000000-0010-0000-0000-000001000000}" name="Last Registration Date (GMT-05:00) Eastern [US &amp; Canada]" dataDxfId="33"/>
    <tableColumn id="2" xr3:uid="{00000000-0010-0000-0000-000002000000}" name="First Name" dataDxfId="32"/>
    <tableColumn id="3" xr3:uid="{00000000-0010-0000-0000-000003000000}" name="Last Name" dataDxfId="31"/>
    <tableColumn id="4" xr3:uid="{00000000-0010-0000-0000-000004000000}" name="Email Address" dataDxfId="30"/>
    <tableColumn id="5" xr3:uid="{00000000-0010-0000-0000-000005000000}" name="NEA Affiliate" dataDxfId="29"/>
    <tableColumn id="6" xr3:uid="{00000000-0010-0000-0000-000006000000}" name="Please select your pronoun" dataDxfId="28"/>
    <tableColumn id="7" xr3:uid="{00000000-0010-0000-0000-000007000000}" name="Registration Type" dataDxfId="27"/>
    <tableColumn id="8" xr3:uid="{00000000-0010-0000-0000-000008000000}" name="Do you need a hotel room? " dataDxfId="26"/>
    <tableColumn id="9" xr3:uid="{00000000-0010-0000-0000-000009000000}" name="Check-In Date" dataDxfId="25"/>
    <tableColumn id="10" xr3:uid="{00000000-0010-0000-0000-00000A000000}" name="Check-Out Date" dataDxfId="24"/>
    <tableColumn id="11" xr3:uid="{00000000-0010-0000-0000-00000B000000}" name="Hotel Comments:" dataDxfId="23"/>
    <tableColumn id="12" xr3:uid="{00000000-0010-0000-0000-00000C000000}" name="Dietary Restrictions/Allergies " dataDxfId="22"/>
    <tableColumn id="13" xr3:uid="{00000000-0010-0000-0000-00000D000000}" name="Pursuant to the Americans with Disabilities Act, do you require specific aids or services?" dataDxfId="21"/>
    <tableColumn id="14" xr3:uid="{00000000-0010-0000-0000-00000E000000}" name="NEA will reimburse your employer (state, local association or UniServ Council) your travel expenses. Hotel and airfare will be direct billed and paid by NEA. Contact your state, local, or UniServ Council on your reimbursement process. " dataDxfId="20"/>
    <tableColumn id="15" xr3:uid="{00000000-0010-0000-0000-00000F000000}" name="Full employer name (local association or UniServ Council. No abbreviations):" dataDxfId="19"/>
    <tableColumn id="16" xr3:uid="{00000000-0010-0000-0000-000010000000}" name="Employer contact first and last name (person to contact if we need a W9):" dataDxfId="18"/>
    <tableColumn id="17" xr3:uid="{00000000-0010-0000-0000-000011000000}" name="Employer contact email address (email to contact if we need a W9):" dataDxfId="17"/>
    <tableColumn id="18" xr3:uid="{00000000-0010-0000-0000-000012000000}" name="Local Association (Not Listed)" dataDxfId="16"/>
    <tableColumn id="19" xr3:uid="{00000000-0010-0000-0000-000013000000}" name="Mobile Phone Number" dataDxfId="15"/>
    <tableColumn id="20" xr3:uid="{00000000-0010-0000-0000-000014000000}" name="Emergency Contact Name" dataDxfId="14"/>
    <tableColumn id="21" xr3:uid="{00000000-0010-0000-0000-000015000000}" name="Emergency Contact Cell Phone" dataDxfId="13"/>
    <tableColumn id="22" xr3:uid="{00000000-0010-0000-0000-000016000000}" name="Full Name" dataDxfId="12"/>
    <tableColumn id="23" xr3:uid="{00000000-0010-0000-0000-000017000000}" name="Home Address" dataDxfId="11"/>
    <tableColumn id="24" xr3:uid="{00000000-0010-0000-0000-000018000000}" name="Home Address 1" dataDxfId="10"/>
    <tableColumn id="25" xr3:uid="{00000000-0010-0000-0000-000019000000}" name="Home City" dataDxfId="9"/>
    <tableColumn id="26" xr3:uid="{00000000-0010-0000-0000-00001A000000}" name="Home State/Prov." dataDxfId="8"/>
    <tableColumn id="27" xr3:uid="{00000000-0010-0000-0000-00001B000000}" name="Home State/Prov. Code" dataDxfId="7"/>
    <tableColumn id="28" xr3:uid="{00000000-0010-0000-0000-00001C000000}" name="Home ZIP/Postal Code" dataDxfId="6"/>
    <tableColumn id="29" xr3:uid="{00000000-0010-0000-0000-00001D000000}" name="What is your Race/Ethnicity?" dataDxfId="5"/>
    <tableColumn id="30" xr3:uid="{00000000-0010-0000-0000-00001E000000}" name="What is your sexual orientation?" dataDxfId="4"/>
    <tableColumn id="31" xr3:uid="{00000000-0010-0000-0000-00001F000000}" name="Please select your gender identity" dataDxfId="3"/>
    <tableColumn id="32" xr3:uid="{00000000-0010-0000-0000-000020000000}" name="What is your age range?" dataDxfId="2"/>
    <tableColumn id="33" xr3:uid="{00000000-0010-0000-0000-000021000000}" name="What is your career experience?" dataDxfId="1"/>
    <tableColumn id="34" xr3:uid="{00000000-0010-0000-0000-000022000000}" name="Invitee Statu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a1ca25e5-aefa-4262-940a-e0cbb0bb46b5&amp;inviteestub=2495456b-1dba-4910-a06d-c8978cc7d9cd" TargetMode="External"/><Relationship Id="rId18" Type="http://schemas.openxmlformats.org/officeDocument/2006/relationships/hyperlink" Target="https://app.cvent.com/subscribers/events2/Invitee/InviteeDetails?evtstub=a1ca25e5-aefa-4262-940a-e0cbb0bb46b5&amp;inviteestub=cc701637-6e52-44b0-867c-34567ebe538b" TargetMode="External"/><Relationship Id="rId26" Type="http://schemas.openxmlformats.org/officeDocument/2006/relationships/hyperlink" Target="https://app.cvent.com/subscribers/events2/Invitee/InviteeDetails?evtstub=a1ca25e5-aefa-4262-940a-e0cbb0bb46b5&amp;inviteestub=d1b1b61a-4426-4c69-bfe6-693b94920d3b" TargetMode="External"/><Relationship Id="rId39" Type="http://schemas.openxmlformats.org/officeDocument/2006/relationships/hyperlink" Target="https://app.cvent.com/subscribers/events2/Invitee/InviteeDetails?evtstub=a1ca25e5-aefa-4262-940a-e0cbb0bb46b5&amp;inviteestub=c933fbfa-58fc-4aad-93b2-4d1b4af4cb5d" TargetMode="External"/><Relationship Id="rId21" Type="http://schemas.openxmlformats.org/officeDocument/2006/relationships/hyperlink" Target="https://app.cvent.com/subscribers/events2/Invitee/InviteeDetails?evtstub=a1ca25e5-aefa-4262-940a-e0cbb0bb46b5&amp;inviteestub=7eea9eb0-c53d-4a0f-aa09-a5edac2f6ca2" TargetMode="External"/><Relationship Id="rId34" Type="http://schemas.openxmlformats.org/officeDocument/2006/relationships/hyperlink" Target="https://app.cvent.com/subscribers/events2/Invitee/InviteeDetails?evtstub=a1ca25e5-aefa-4262-940a-e0cbb0bb46b5&amp;inviteestub=9917c440-3920-4634-b8d3-527dfdeb5555" TargetMode="External"/><Relationship Id="rId42" Type="http://schemas.openxmlformats.org/officeDocument/2006/relationships/hyperlink" Target="https://app.cvent.com/subscribers/events2/Invitee/InviteeDetails?evtstub=a1ca25e5-aefa-4262-940a-e0cbb0bb46b5&amp;inviteestub=a3a41100-ce5b-4a0d-bed8-7f22bb2333a3" TargetMode="External"/><Relationship Id="rId47" Type="http://schemas.openxmlformats.org/officeDocument/2006/relationships/table" Target="../tables/table1.xml"/><Relationship Id="rId7" Type="http://schemas.openxmlformats.org/officeDocument/2006/relationships/hyperlink" Target="https://app.cvent.com/subscribers/events2/Invitee/InviteeDetails?evtstub=a1ca25e5-aefa-4262-940a-e0cbb0bb46b5&amp;inviteestub=ad57ccec-bd42-435f-b288-7968bad6121e" TargetMode="External"/><Relationship Id="rId2" Type="http://schemas.openxmlformats.org/officeDocument/2006/relationships/hyperlink" Target="https://app.cvent.com/subscribers/events2/Invitee/InviteeDetails?evtstub=a1ca25e5-aefa-4262-940a-e0cbb0bb46b5&amp;inviteestub=1022c31a-3c90-4def-b55f-a219af0ff10d" TargetMode="External"/><Relationship Id="rId16" Type="http://schemas.openxmlformats.org/officeDocument/2006/relationships/hyperlink" Target="https://app.cvent.com/subscribers/events2/Invitee/InviteeDetails?evtstub=a1ca25e5-aefa-4262-940a-e0cbb0bb46b5&amp;inviteestub=3adf7fc2-0ae1-4e14-86fb-b4abb6e13ac3" TargetMode="External"/><Relationship Id="rId29" Type="http://schemas.openxmlformats.org/officeDocument/2006/relationships/hyperlink" Target="https://app.cvent.com/subscribers/events2/Invitee/InviteeDetails?evtstub=a1ca25e5-aefa-4262-940a-e0cbb0bb46b5&amp;inviteestub=fc0239ca-30f8-4a8b-b850-578338d0ac75" TargetMode="External"/><Relationship Id="rId1" Type="http://schemas.openxmlformats.org/officeDocument/2006/relationships/hyperlink" Target="https://app.cvent.com/subscribers/events2/Invitee/InviteeDetails?evtstub=a1ca25e5-aefa-4262-940a-e0cbb0bb46b5&amp;inviteestub=b892aa64-68e7-4eb8-8cb7-b56a14120a48" TargetMode="External"/><Relationship Id="rId6" Type="http://schemas.openxmlformats.org/officeDocument/2006/relationships/hyperlink" Target="https://app.cvent.com/subscribers/events2/Invitee/InviteeDetails?evtstub=a1ca25e5-aefa-4262-940a-e0cbb0bb46b5&amp;inviteestub=e1919ea6-e762-40a1-93c2-3d2937d4a4c5" TargetMode="External"/><Relationship Id="rId11" Type="http://schemas.openxmlformats.org/officeDocument/2006/relationships/hyperlink" Target="https://app.cvent.com/subscribers/events2/Invitee/InviteeDetails?evtstub=a1ca25e5-aefa-4262-940a-e0cbb0bb46b5&amp;inviteestub=910a2e05-0d7b-4b00-b46c-ddbf4eb6e8c1" TargetMode="External"/><Relationship Id="rId24" Type="http://schemas.openxmlformats.org/officeDocument/2006/relationships/hyperlink" Target="https://app.cvent.com/subscribers/events2/Invitee/InviteeDetails?evtstub=a1ca25e5-aefa-4262-940a-e0cbb0bb46b5&amp;inviteestub=91c5105d-803a-4ead-ac67-b3fc02eb969d" TargetMode="External"/><Relationship Id="rId32" Type="http://schemas.openxmlformats.org/officeDocument/2006/relationships/hyperlink" Target="https://app.cvent.com/subscribers/events2/Invitee/InviteeDetails?evtstub=a1ca25e5-aefa-4262-940a-e0cbb0bb46b5&amp;inviteestub=2ce4fa5a-1cad-4ae2-865d-c3493864fa27" TargetMode="External"/><Relationship Id="rId37" Type="http://schemas.openxmlformats.org/officeDocument/2006/relationships/hyperlink" Target="https://app.cvent.com/subscribers/events2/Invitee/InviteeDetails?evtstub=a1ca25e5-aefa-4262-940a-e0cbb0bb46b5&amp;inviteestub=d03d02ba-7ae4-4bc8-8e5c-f21251f80f8b" TargetMode="External"/><Relationship Id="rId40" Type="http://schemas.openxmlformats.org/officeDocument/2006/relationships/hyperlink" Target="https://app.cvent.com/subscribers/events2/Invitee/InviteeDetails?evtstub=a1ca25e5-aefa-4262-940a-e0cbb0bb46b5&amp;inviteestub=ff436fdb-009a-42d7-a8ca-1a433ac2cb6a" TargetMode="External"/><Relationship Id="rId45" Type="http://schemas.openxmlformats.org/officeDocument/2006/relationships/hyperlink" Target="https://app.cvent.com/subscribers/events2/Invitee/InviteeDetails?evtstub=a1ca25e5-aefa-4262-940a-e0cbb0bb46b5&amp;inviteestub=4c5d4e31-0f86-4eee-9600-c9b54a0b5fcc" TargetMode="External"/><Relationship Id="rId5" Type="http://schemas.openxmlformats.org/officeDocument/2006/relationships/hyperlink" Target="https://app.cvent.com/subscribers/events2/Invitee/InviteeDetails?evtstub=a1ca25e5-aefa-4262-940a-e0cbb0bb46b5&amp;inviteestub=ab86d434-55c6-4a11-bbca-401604cc60b5" TargetMode="External"/><Relationship Id="rId15" Type="http://schemas.openxmlformats.org/officeDocument/2006/relationships/hyperlink" Target="https://app.cvent.com/subscribers/events2/Invitee/InviteeDetails?evtstub=a1ca25e5-aefa-4262-940a-e0cbb0bb46b5&amp;inviteestub=134b9581-0cbb-41bc-942e-a096cfe942cd" TargetMode="External"/><Relationship Id="rId23" Type="http://schemas.openxmlformats.org/officeDocument/2006/relationships/hyperlink" Target="https://app.cvent.com/subscribers/events2/Invitee/InviteeDetails?evtstub=a1ca25e5-aefa-4262-940a-e0cbb0bb46b5&amp;inviteestub=4263216d-da2d-4e34-85f9-e0c1b5b9a78f" TargetMode="External"/><Relationship Id="rId28" Type="http://schemas.openxmlformats.org/officeDocument/2006/relationships/hyperlink" Target="https://app.cvent.com/subscribers/events2/Invitee/InviteeDetails?evtstub=a1ca25e5-aefa-4262-940a-e0cbb0bb46b5&amp;inviteestub=eb7d6493-6dd9-4019-9a8e-ba2cd1768e10" TargetMode="External"/><Relationship Id="rId36" Type="http://schemas.openxmlformats.org/officeDocument/2006/relationships/hyperlink" Target="https://app.cvent.com/subscribers/events2/Invitee/InviteeDetails?evtstub=a1ca25e5-aefa-4262-940a-e0cbb0bb46b5&amp;inviteestub=1d1d6676-5a33-4b84-b38a-6988b3424236" TargetMode="External"/><Relationship Id="rId10" Type="http://schemas.openxmlformats.org/officeDocument/2006/relationships/hyperlink" Target="https://app.cvent.com/subscribers/events2/Invitee/InviteeDetails?evtstub=a1ca25e5-aefa-4262-940a-e0cbb0bb46b5&amp;inviteestub=d681ed3b-48b3-4f1d-bd77-04a5f5a6f84c" TargetMode="External"/><Relationship Id="rId19" Type="http://schemas.openxmlformats.org/officeDocument/2006/relationships/hyperlink" Target="https://app.cvent.com/subscribers/events2/Invitee/InviteeDetails?evtstub=a1ca25e5-aefa-4262-940a-e0cbb0bb46b5&amp;inviteestub=b215032e-b156-425b-8bbd-5d438378cbda" TargetMode="External"/><Relationship Id="rId31" Type="http://schemas.openxmlformats.org/officeDocument/2006/relationships/hyperlink" Target="https://app.cvent.com/subscribers/events2/Invitee/InviteeDetails?evtstub=a1ca25e5-aefa-4262-940a-e0cbb0bb46b5&amp;inviteestub=15ee3586-6a9d-43db-b7fb-d151c94bc534" TargetMode="External"/><Relationship Id="rId44" Type="http://schemas.openxmlformats.org/officeDocument/2006/relationships/hyperlink" Target="https://app.cvent.com/subscribers/events2/Invitee/InviteeDetails?evtstub=a1ca25e5-aefa-4262-940a-e0cbb0bb46b5&amp;inviteestub=22aac51d-eb43-4409-8237-0183dba00aa7" TargetMode="External"/><Relationship Id="rId4" Type="http://schemas.openxmlformats.org/officeDocument/2006/relationships/hyperlink" Target="https://app.cvent.com/subscribers/events2/Invitee/InviteeDetails?evtstub=a1ca25e5-aefa-4262-940a-e0cbb0bb46b5&amp;inviteestub=92583659-10de-4ba4-a5de-dc2d96bf33b2" TargetMode="External"/><Relationship Id="rId9" Type="http://schemas.openxmlformats.org/officeDocument/2006/relationships/hyperlink" Target="https://app.cvent.com/subscribers/events2/Invitee/InviteeDetails?evtstub=a1ca25e5-aefa-4262-940a-e0cbb0bb46b5&amp;inviteestub=0718643f-78d5-4498-bdb8-330590932951" TargetMode="External"/><Relationship Id="rId14" Type="http://schemas.openxmlformats.org/officeDocument/2006/relationships/hyperlink" Target="https://app.cvent.com/subscribers/events2/Invitee/InviteeDetails?evtstub=a1ca25e5-aefa-4262-940a-e0cbb0bb46b5&amp;inviteestub=d1096240-e394-4603-bd68-f4842992588f" TargetMode="External"/><Relationship Id="rId22" Type="http://schemas.openxmlformats.org/officeDocument/2006/relationships/hyperlink" Target="https://app.cvent.com/subscribers/events2/Invitee/InviteeDetails?evtstub=a1ca25e5-aefa-4262-940a-e0cbb0bb46b5&amp;inviteestub=67e79244-3dae-4ea1-86f4-fa6b45d34610" TargetMode="External"/><Relationship Id="rId27" Type="http://schemas.openxmlformats.org/officeDocument/2006/relationships/hyperlink" Target="https://app.cvent.com/subscribers/events2/Invitee/InviteeDetails?evtstub=a1ca25e5-aefa-4262-940a-e0cbb0bb46b5&amp;inviteestub=7d5047ef-2cc8-409e-9fcc-4d4bde1cce7a" TargetMode="External"/><Relationship Id="rId30" Type="http://schemas.openxmlformats.org/officeDocument/2006/relationships/hyperlink" Target="https://app.cvent.com/subscribers/events2/Invitee/InviteeDetails?evtstub=a1ca25e5-aefa-4262-940a-e0cbb0bb46b5&amp;inviteestub=8396513a-d7b3-4c70-819f-281a1e531093" TargetMode="External"/><Relationship Id="rId35" Type="http://schemas.openxmlformats.org/officeDocument/2006/relationships/hyperlink" Target="https://app.cvent.com/subscribers/events2/Invitee/InviteeDetails?evtstub=a1ca25e5-aefa-4262-940a-e0cbb0bb46b5&amp;inviteestub=8f2a4ca1-404b-4450-ad16-b9170f285f19" TargetMode="External"/><Relationship Id="rId43" Type="http://schemas.openxmlformats.org/officeDocument/2006/relationships/hyperlink" Target="https://app.cvent.com/subscribers/events2/Invitee/InviteeDetails?evtstub=a1ca25e5-aefa-4262-940a-e0cbb0bb46b5&amp;inviteestub=04c336d6-ddf5-4a16-ab37-0d7abaf0077e" TargetMode="External"/><Relationship Id="rId8" Type="http://schemas.openxmlformats.org/officeDocument/2006/relationships/hyperlink" Target="https://app.cvent.com/subscribers/events2/Invitee/InviteeDetails?evtstub=a1ca25e5-aefa-4262-940a-e0cbb0bb46b5&amp;inviteestub=2d6cd84a-b6ab-4fa7-8509-c1c9616183ea" TargetMode="External"/><Relationship Id="rId3" Type="http://schemas.openxmlformats.org/officeDocument/2006/relationships/hyperlink" Target="https://app.cvent.com/subscribers/events2/Invitee/InviteeDetails?evtstub=a1ca25e5-aefa-4262-940a-e0cbb0bb46b5&amp;inviteestub=75711141-dde1-4ec5-9339-94f872abf3ce" TargetMode="External"/><Relationship Id="rId12" Type="http://schemas.openxmlformats.org/officeDocument/2006/relationships/hyperlink" Target="https://app.cvent.com/subscribers/events2/Invitee/InviteeDetails?evtstub=a1ca25e5-aefa-4262-940a-e0cbb0bb46b5&amp;inviteestub=5ddb80b5-bae2-46b3-bdc9-68849e8c682a" TargetMode="External"/><Relationship Id="rId17" Type="http://schemas.openxmlformats.org/officeDocument/2006/relationships/hyperlink" Target="https://app.cvent.com/subscribers/events2/Invitee/InviteeDetails?evtstub=a1ca25e5-aefa-4262-940a-e0cbb0bb46b5&amp;inviteestub=c67ee7fe-879d-45aa-9d2f-84db42c44363" TargetMode="External"/><Relationship Id="rId25" Type="http://schemas.openxmlformats.org/officeDocument/2006/relationships/hyperlink" Target="https://app.cvent.com/subscribers/events2/Invitee/InviteeDetails?evtstub=a1ca25e5-aefa-4262-940a-e0cbb0bb46b5&amp;inviteestub=867d5304-f419-43b0-8181-45eeb101a114" TargetMode="External"/><Relationship Id="rId33" Type="http://schemas.openxmlformats.org/officeDocument/2006/relationships/hyperlink" Target="https://app.cvent.com/subscribers/events2/Invitee/InviteeDetails?evtstub=a1ca25e5-aefa-4262-940a-e0cbb0bb46b5&amp;inviteestub=295be48a-7ba8-41a5-a172-2f6dff32d3cf" TargetMode="External"/><Relationship Id="rId38" Type="http://schemas.openxmlformats.org/officeDocument/2006/relationships/hyperlink" Target="https://app.cvent.com/subscribers/events2/Invitee/InviteeDetails?evtstub=a1ca25e5-aefa-4262-940a-e0cbb0bb46b5&amp;inviteestub=321179ce-d755-4920-b88f-e0562d471b13" TargetMode="External"/><Relationship Id="rId46" Type="http://schemas.openxmlformats.org/officeDocument/2006/relationships/hyperlink" Target="https://app.cvent.com/subscribers/events2/Invitee/InviteeDetails?evtstub=a1ca25e5-aefa-4262-940a-e0cbb0bb46b5&amp;inviteestub=e3efa216-34bc-4a98-8826-6c13e0b16f56" TargetMode="External"/><Relationship Id="rId20" Type="http://schemas.openxmlformats.org/officeDocument/2006/relationships/hyperlink" Target="https://app.cvent.com/subscribers/events2/Invitee/InviteeDetails?evtstub=a1ca25e5-aefa-4262-940a-e0cbb0bb46b5&amp;inviteestub=eeb3ef7c-2221-422d-934b-37d9dc147eff" TargetMode="External"/><Relationship Id="rId41" Type="http://schemas.openxmlformats.org/officeDocument/2006/relationships/hyperlink" Target="https://app.cvent.com/subscribers/events2/Invitee/InviteeDetails?evtstub=a1ca25e5-aefa-4262-940a-e0cbb0bb46b5&amp;inviteestub=634a8dfd-7a7b-4448-8c28-7d587dd5015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47"/>
  <sheetViews>
    <sheetView tabSelected="1" workbookViewId="0">
      <selection activeCell="E55" sqref="E55"/>
    </sheetView>
  </sheetViews>
  <sheetFormatPr defaultColWidth="19.42578125" defaultRowHeight="12.6"/>
  <cols>
    <col min="5" max="5" width="29.5703125" customWidth="1"/>
  </cols>
  <sheetData>
    <row r="1" spans="1:34" ht="17.1000000000000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spans="1:34" ht="15.6">
      <c r="A2" s="2">
        <f>DATE(2023,1,24)+TIME(12,28,57)</f>
        <v>44950.520104166666</v>
      </c>
      <c r="B2" s="3" t="s">
        <v>34</v>
      </c>
      <c r="C2" s="3" t="s">
        <v>35</v>
      </c>
      <c r="D2" s="3" t="s">
        <v>36</v>
      </c>
      <c r="E2" s="3" t="s">
        <v>37</v>
      </c>
      <c r="F2" s="3" t="s">
        <v>38</v>
      </c>
      <c r="G2" s="3" t="s">
        <v>39</v>
      </c>
      <c r="H2" s="3" t="s">
        <v>40</v>
      </c>
      <c r="I2" s="4">
        <f>DATE(2023,3,26)</f>
        <v>45011</v>
      </c>
      <c r="J2" s="4">
        <f>DATE(2023,3,30)</f>
        <v>45015</v>
      </c>
      <c r="K2" s="3"/>
      <c r="L2" s="3"/>
      <c r="M2" s="3"/>
      <c r="N2" s="3" t="s">
        <v>41</v>
      </c>
      <c r="O2" s="3"/>
      <c r="P2" s="3"/>
      <c r="Q2" s="3"/>
      <c r="R2" s="3" t="s">
        <v>42</v>
      </c>
      <c r="S2" s="3" t="s">
        <v>43</v>
      </c>
      <c r="T2" s="3" t="s">
        <v>44</v>
      </c>
      <c r="U2" s="3" t="s">
        <v>45</v>
      </c>
      <c r="V2" s="5" t="s">
        <v>46</v>
      </c>
      <c r="W2" s="3" t="s">
        <v>47</v>
      </c>
      <c r="X2" s="3" t="s">
        <v>48</v>
      </c>
      <c r="Y2" s="3" t="s">
        <v>49</v>
      </c>
      <c r="Z2" s="3" t="s">
        <v>50</v>
      </c>
      <c r="AA2" s="3" t="s">
        <v>51</v>
      </c>
      <c r="AB2" s="3" t="s">
        <v>52</v>
      </c>
      <c r="AC2" s="3" t="s">
        <v>53</v>
      </c>
      <c r="AD2" s="3" t="s">
        <v>54</v>
      </c>
      <c r="AE2" s="3" t="s">
        <v>55</v>
      </c>
      <c r="AF2" s="3" t="s">
        <v>56</v>
      </c>
      <c r="AG2" s="3" t="s">
        <v>57</v>
      </c>
      <c r="AH2" s="3" t="s">
        <v>58</v>
      </c>
    </row>
    <row r="3" spans="1:34" ht="15.6">
      <c r="A3" s="6">
        <f>DATE(2023,1,20)+TIME(14,9,14)</f>
        <v>44946.589745370373</v>
      </c>
      <c r="B3" s="7" t="s">
        <v>59</v>
      </c>
      <c r="C3" s="7" t="s">
        <v>60</v>
      </c>
      <c r="D3" s="7" t="s">
        <v>61</v>
      </c>
      <c r="E3" s="7" t="s">
        <v>62</v>
      </c>
      <c r="F3" s="7" t="s">
        <v>38</v>
      </c>
      <c r="G3" s="7" t="s">
        <v>39</v>
      </c>
      <c r="H3" s="7" t="s">
        <v>40</v>
      </c>
      <c r="I3" s="8">
        <f>DATE(2023,3,26)</f>
        <v>45011</v>
      </c>
      <c r="J3" s="8">
        <f>DATE(2023,3,31)</f>
        <v>45016</v>
      </c>
      <c r="K3" s="7"/>
      <c r="L3" s="7"/>
      <c r="M3" s="7" t="s">
        <v>63</v>
      </c>
      <c r="N3" s="7" t="s">
        <v>41</v>
      </c>
      <c r="O3" s="7"/>
      <c r="P3" s="7"/>
      <c r="Q3" s="7"/>
      <c r="R3" s="7"/>
      <c r="S3" s="7" t="s">
        <v>64</v>
      </c>
      <c r="T3" s="7" t="s">
        <v>65</v>
      </c>
      <c r="U3" s="7" t="s">
        <v>66</v>
      </c>
      <c r="V3" s="9" t="s">
        <v>67</v>
      </c>
      <c r="W3" s="7" t="s">
        <v>68</v>
      </c>
      <c r="X3" s="7" t="s">
        <v>68</v>
      </c>
      <c r="Y3" s="7" t="s">
        <v>69</v>
      </c>
      <c r="Z3" s="7" t="s">
        <v>70</v>
      </c>
      <c r="AA3" s="7" t="s">
        <v>71</v>
      </c>
      <c r="AB3" s="7" t="s">
        <v>72</v>
      </c>
      <c r="AC3" s="7" t="s">
        <v>73</v>
      </c>
      <c r="AD3" s="7" t="s">
        <v>54</v>
      </c>
      <c r="AE3" s="7" t="s">
        <v>55</v>
      </c>
      <c r="AF3" s="7" t="s">
        <v>74</v>
      </c>
      <c r="AG3" s="7" t="s">
        <v>75</v>
      </c>
      <c r="AH3" s="7" t="s">
        <v>58</v>
      </c>
    </row>
    <row r="4" spans="1:34" ht="15.6">
      <c r="A4" s="2">
        <f>DATE(2023,2,8)+TIME(14,7,57)</f>
        <v>44965.588854166665</v>
      </c>
      <c r="B4" s="3" t="s">
        <v>76</v>
      </c>
      <c r="C4" s="3" t="s">
        <v>77</v>
      </c>
      <c r="D4" s="3" t="s">
        <v>78</v>
      </c>
      <c r="E4" s="3" t="s">
        <v>79</v>
      </c>
      <c r="F4" s="3" t="s">
        <v>38</v>
      </c>
      <c r="G4" s="3" t="s">
        <v>39</v>
      </c>
      <c r="H4" s="3" t="s">
        <v>40</v>
      </c>
      <c r="I4" s="4">
        <f>DATE(2023,3,26)</f>
        <v>45011</v>
      </c>
      <c r="J4" s="4">
        <f>DATE(2023,3,31)</f>
        <v>45016</v>
      </c>
      <c r="K4" s="3" t="s">
        <v>80</v>
      </c>
      <c r="L4" s="3"/>
      <c r="M4" s="3" t="s">
        <v>63</v>
      </c>
      <c r="N4" s="3" t="s">
        <v>41</v>
      </c>
      <c r="O4" s="3"/>
      <c r="P4" s="3"/>
      <c r="Q4" s="3"/>
      <c r="R4" s="3"/>
      <c r="S4" s="3" t="s">
        <v>81</v>
      </c>
      <c r="T4" s="3" t="s">
        <v>82</v>
      </c>
      <c r="U4" s="3" t="s">
        <v>83</v>
      </c>
      <c r="V4" s="5" t="s">
        <v>84</v>
      </c>
      <c r="W4" s="3" t="s">
        <v>85</v>
      </c>
      <c r="X4" s="3" t="s">
        <v>85</v>
      </c>
      <c r="Y4" s="3" t="s">
        <v>86</v>
      </c>
      <c r="Z4" s="3" t="s">
        <v>87</v>
      </c>
      <c r="AA4" s="3" t="s">
        <v>88</v>
      </c>
      <c r="AB4" s="3" t="s">
        <v>89</v>
      </c>
      <c r="AC4" s="3" t="s">
        <v>53</v>
      </c>
      <c r="AD4" s="3" t="s">
        <v>54</v>
      </c>
      <c r="AE4" s="3" t="s">
        <v>55</v>
      </c>
      <c r="AF4" s="3" t="s">
        <v>74</v>
      </c>
      <c r="AG4" s="3" t="s">
        <v>75</v>
      </c>
      <c r="AH4" s="3" t="s">
        <v>58</v>
      </c>
    </row>
    <row r="5" spans="1:34" ht="15.6">
      <c r="A5" s="6">
        <f>DATE(2023,2,6)+TIME(18,31,27)</f>
        <v>44963.771840277775</v>
      </c>
      <c r="B5" s="7" t="s">
        <v>90</v>
      </c>
      <c r="C5" s="7" t="s">
        <v>91</v>
      </c>
      <c r="D5" s="7" t="s">
        <v>92</v>
      </c>
      <c r="E5" s="7" t="s">
        <v>93</v>
      </c>
      <c r="F5" s="7" t="s">
        <v>38</v>
      </c>
      <c r="G5" s="7" t="s">
        <v>39</v>
      </c>
      <c r="H5" s="7" t="s">
        <v>40</v>
      </c>
      <c r="I5" s="8">
        <f>DATE(2023,3,26)</f>
        <v>45011</v>
      </c>
      <c r="J5" s="8">
        <f>DATE(2023,3,30)</f>
        <v>45015</v>
      </c>
      <c r="K5" s="7"/>
      <c r="L5" s="7"/>
      <c r="M5" s="7" t="s">
        <v>63</v>
      </c>
      <c r="N5" s="7" t="s">
        <v>41</v>
      </c>
      <c r="O5" s="7"/>
      <c r="P5" s="7"/>
      <c r="Q5" s="7"/>
      <c r="R5" s="7"/>
      <c r="S5" s="7" t="s">
        <v>94</v>
      </c>
      <c r="T5" s="7" t="s">
        <v>95</v>
      </c>
      <c r="U5" s="7" t="s">
        <v>96</v>
      </c>
      <c r="V5" s="9" t="s">
        <v>97</v>
      </c>
      <c r="W5" s="7" t="s">
        <v>98</v>
      </c>
      <c r="X5" s="7" t="s">
        <v>99</v>
      </c>
      <c r="Y5" s="7" t="s">
        <v>100</v>
      </c>
      <c r="Z5" s="7" t="s">
        <v>101</v>
      </c>
      <c r="AA5" s="7" t="s">
        <v>102</v>
      </c>
      <c r="AB5" s="7" t="s">
        <v>103</v>
      </c>
      <c r="AC5" s="7" t="s">
        <v>53</v>
      </c>
      <c r="AD5" s="7" t="s">
        <v>104</v>
      </c>
      <c r="AE5" s="7" t="s">
        <v>55</v>
      </c>
      <c r="AF5" s="7" t="s">
        <v>74</v>
      </c>
      <c r="AG5" s="7" t="s">
        <v>75</v>
      </c>
      <c r="AH5" s="7" t="s">
        <v>58</v>
      </c>
    </row>
    <row r="6" spans="1:34" ht="15.6">
      <c r="A6" s="6">
        <f>DATE(2023,1,29)+TIME(20,37,51)</f>
        <v>44955.859618055554</v>
      </c>
      <c r="B6" s="7" t="s">
        <v>105</v>
      </c>
      <c r="C6" s="7" t="s">
        <v>106</v>
      </c>
      <c r="D6" s="7" t="s">
        <v>107</v>
      </c>
      <c r="E6" s="7" t="s">
        <v>108</v>
      </c>
      <c r="F6" s="7" t="s">
        <v>38</v>
      </c>
      <c r="G6" s="7" t="s">
        <v>39</v>
      </c>
      <c r="H6" s="7" t="s">
        <v>40</v>
      </c>
      <c r="I6" s="8">
        <f>DATE(2023,3,26)</f>
        <v>45011</v>
      </c>
      <c r="J6" s="8">
        <f>DATE(2023,3,31)</f>
        <v>45016</v>
      </c>
      <c r="K6" s="7"/>
      <c r="L6" s="7"/>
      <c r="M6" s="7" t="s">
        <v>63</v>
      </c>
      <c r="N6" s="7" t="s">
        <v>41</v>
      </c>
      <c r="O6" s="7"/>
      <c r="P6" s="7"/>
      <c r="Q6" s="7"/>
      <c r="R6" s="7" t="s">
        <v>109</v>
      </c>
      <c r="S6" s="7" t="s">
        <v>110</v>
      </c>
      <c r="T6" s="7" t="s">
        <v>111</v>
      </c>
      <c r="U6" s="7" t="s">
        <v>112</v>
      </c>
      <c r="V6" s="9" t="s">
        <v>113</v>
      </c>
      <c r="W6" s="7" t="s">
        <v>114</v>
      </c>
      <c r="X6" s="7" t="s">
        <v>115</v>
      </c>
      <c r="Y6" s="7" t="s">
        <v>116</v>
      </c>
      <c r="Z6" s="7" t="s">
        <v>117</v>
      </c>
      <c r="AA6" s="7" t="s">
        <v>118</v>
      </c>
      <c r="AB6" s="7" t="s">
        <v>119</v>
      </c>
      <c r="AC6" s="7" t="s">
        <v>73</v>
      </c>
      <c r="AD6" s="7" t="s">
        <v>54</v>
      </c>
      <c r="AE6" s="7" t="s">
        <v>55</v>
      </c>
      <c r="AF6" s="7" t="s">
        <v>120</v>
      </c>
      <c r="AG6" s="7" t="s">
        <v>75</v>
      </c>
      <c r="AH6" s="7" t="s">
        <v>58</v>
      </c>
    </row>
    <row r="7" spans="1:34" ht="15.6">
      <c r="A7" s="2">
        <f>DATE(2023,2,23)+TIME(17,14,10)</f>
        <v>44980.718171296299</v>
      </c>
      <c r="B7" s="3" t="s">
        <v>121</v>
      </c>
      <c r="C7" s="3" t="s">
        <v>122</v>
      </c>
      <c r="D7" s="3" t="s">
        <v>123</v>
      </c>
      <c r="E7" s="3" t="s">
        <v>124</v>
      </c>
      <c r="F7" s="3" t="s">
        <v>125</v>
      </c>
      <c r="G7" s="3" t="s">
        <v>39</v>
      </c>
      <c r="H7" s="3" t="s">
        <v>40</v>
      </c>
      <c r="I7" s="4">
        <f>DATE(2023,3,26)</f>
        <v>45011</v>
      </c>
      <c r="J7" s="4">
        <f>DATE(2023,3,31)</f>
        <v>45016</v>
      </c>
      <c r="K7" s="3"/>
      <c r="L7" s="3"/>
      <c r="M7" s="3" t="s">
        <v>63</v>
      </c>
      <c r="N7" s="3" t="s">
        <v>126</v>
      </c>
      <c r="O7" s="3"/>
      <c r="P7" s="3"/>
      <c r="Q7" s="3"/>
      <c r="R7" s="3"/>
      <c r="S7" s="3" t="s">
        <v>127</v>
      </c>
      <c r="T7" s="3" t="s">
        <v>128</v>
      </c>
      <c r="U7" s="3" t="s">
        <v>129</v>
      </c>
      <c r="V7" s="5" t="s">
        <v>130</v>
      </c>
      <c r="W7" s="3" t="s">
        <v>131</v>
      </c>
      <c r="X7" s="3" t="s">
        <v>132</v>
      </c>
      <c r="Y7" s="3" t="s">
        <v>133</v>
      </c>
      <c r="Z7" s="3" t="s">
        <v>134</v>
      </c>
      <c r="AA7" s="3" t="s">
        <v>135</v>
      </c>
      <c r="AB7" s="3" t="s">
        <v>136</v>
      </c>
      <c r="AC7" s="3" t="s">
        <v>73</v>
      </c>
      <c r="AD7" s="3" t="s">
        <v>54</v>
      </c>
      <c r="AE7" s="3" t="s">
        <v>137</v>
      </c>
      <c r="AF7" s="3" t="s">
        <v>120</v>
      </c>
      <c r="AG7" s="3" t="s">
        <v>75</v>
      </c>
      <c r="AH7" s="3" t="s">
        <v>58</v>
      </c>
    </row>
    <row r="8" spans="1:34" ht="15.6">
      <c r="A8" s="6">
        <f>DATE(2023,1,23)+TIME(13,7,32)</f>
        <v>44949.546898148146</v>
      </c>
      <c r="B8" s="7" t="s">
        <v>138</v>
      </c>
      <c r="C8" s="7" t="s">
        <v>139</v>
      </c>
      <c r="D8" s="7" t="s">
        <v>140</v>
      </c>
      <c r="E8" s="7" t="s">
        <v>141</v>
      </c>
      <c r="F8" s="7" t="s">
        <v>125</v>
      </c>
      <c r="G8" s="7" t="s">
        <v>39</v>
      </c>
      <c r="H8" s="7" t="s">
        <v>40</v>
      </c>
      <c r="I8" s="8">
        <f>DATE(2023,3,26)</f>
        <v>45011</v>
      </c>
      <c r="J8" s="8">
        <f>DATE(2023,3,30)</f>
        <v>45015</v>
      </c>
      <c r="K8" s="7"/>
      <c r="L8" s="7"/>
      <c r="M8" s="7" t="s">
        <v>63</v>
      </c>
      <c r="N8" s="7" t="s">
        <v>41</v>
      </c>
      <c r="O8" s="7"/>
      <c r="P8" s="7"/>
      <c r="Q8" s="7"/>
      <c r="R8" s="7"/>
      <c r="S8" s="7" t="s">
        <v>142</v>
      </c>
      <c r="T8" s="7" t="s">
        <v>143</v>
      </c>
      <c r="U8" s="7" t="s">
        <v>144</v>
      </c>
      <c r="V8" s="9" t="s">
        <v>145</v>
      </c>
      <c r="W8" s="7" t="s">
        <v>146</v>
      </c>
      <c r="X8" s="7" t="s">
        <v>146</v>
      </c>
      <c r="Y8" s="7" t="s">
        <v>147</v>
      </c>
      <c r="Z8" s="7" t="s">
        <v>148</v>
      </c>
      <c r="AA8" s="7" t="s">
        <v>149</v>
      </c>
      <c r="AB8" s="7" t="s">
        <v>150</v>
      </c>
      <c r="AC8" s="7" t="s">
        <v>151</v>
      </c>
      <c r="AD8" s="7" t="s">
        <v>152</v>
      </c>
      <c r="AE8" s="7" t="s">
        <v>137</v>
      </c>
      <c r="AF8" s="7" t="s">
        <v>120</v>
      </c>
      <c r="AG8" s="7" t="s">
        <v>75</v>
      </c>
      <c r="AH8" s="7" t="s">
        <v>58</v>
      </c>
    </row>
    <row r="9" spans="1:34" ht="15.6">
      <c r="A9" s="6">
        <f>DATE(2023,2,28)+TIME(17,20,40)</f>
        <v>44985.722685185188</v>
      </c>
      <c r="B9" s="7" t="s">
        <v>153</v>
      </c>
      <c r="C9" s="7" t="s">
        <v>154</v>
      </c>
      <c r="D9" s="7" t="s">
        <v>155</v>
      </c>
      <c r="E9" s="7" t="s">
        <v>156</v>
      </c>
      <c r="F9" s="7" t="s">
        <v>38</v>
      </c>
      <c r="G9" s="7" t="s">
        <v>157</v>
      </c>
      <c r="H9" s="7" t="s">
        <v>40</v>
      </c>
      <c r="I9" s="8">
        <f>DATE(2023,3,26)</f>
        <v>45011</v>
      </c>
      <c r="J9" s="8">
        <f>DATE(2023,3,31)</f>
        <v>45016</v>
      </c>
      <c r="K9" s="7"/>
      <c r="L9" s="7"/>
      <c r="M9" s="7" t="s">
        <v>63</v>
      </c>
      <c r="N9" s="7" t="s">
        <v>126</v>
      </c>
      <c r="O9" s="7"/>
      <c r="P9" s="7"/>
      <c r="Q9" s="7"/>
      <c r="R9" s="7"/>
      <c r="S9" s="7" t="s">
        <v>158</v>
      </c>
      <c r="T9" s="7" t="s">
        <v>159</v>
      </c>
      <c r="U9" s="7" t="s">
        <v>160</v>
      </c>
      <c r="V9" s="9" t="s">
        <v>161</v>
      </c>
      <c r="W9" s="7" t="s">
        <v>162</v>
      </c>
      <c r="X9" s="7" t="s">
        <v>163</v>
      </c>
      <c r="Y9" s="7" t="s">
        <v>164</v>
      </c>
      <c r="Z9" s="7" t="s">
        <v>165</v>
      </c>
      <c r="AA9" s="7" t="s">
        <v>166</v>
      </c>
      <c r="AB9" s="7" t="s">
        <v>167</v>
      </c>
      <c r="AC9" s="7" t="s">
        <v>53</v>
      </c>
      <c r="AD9" s="7" t="s">
        <v>104</v>
      </c>
      <c r="AE9" s="7" t="s">
        <v>55</v>
      </c>
      <c r="AF9" s="7" t="s">
        <v>74</v>
      </c>
      <c r="AG9" s="7" t="s">
        <v>57</v>
      </c>
      <c r="AH9" s="7" t="s">
        <v>58</v>
      </c>
    </row>
    <row r="10" spans="1:34" ht="15.6">
      <c r="A10" s="2">
        <f>DATE(2023,2,9)+TIME(13,33,35)</f>
        <v>44966.564988425926</v>
      </c>
      <c r="B10" s="3" t="s">
        <v>168</v>
      </c>
      <c r="C10" s="3" t="s">
        <v>169</v>
      </c>
      <c r="D10" s="3" t="s">
        <v>170</v>
      </c>
      <c r="E10" s="3" t="s">
        <v>156</v>
      </c>
      <c r="F10" s="3" t="s">
        <v>38</v>
      </c>
      <c r="G10" s="3" t="s">
        <v>157</v>
      </c>
      <c r="H10" s="3" t="s">
        <v>40</v>
      </c>
      <c r="I10" s="4">
        <f>DATE(2023,3,27)</f>
        <v>45012</v>
      </c>
      <c r="J10" s="4">
        <f>DATE(2023,3,30)</f>
        <v>45015</v>
      </c>
      <c r="K10" s="3"/>
      <c r="L10" s="3" t="s">
        <v>171</v>
      </c>
      <c r="M10" s="3" t="s">
        <v>63</v>
      </c>
      <c r="N10" s="3" t="s">
        <v>41</v>
      </c>
      <c r="O10" s="3"/>
      <c r="P10" s="3"/>
      <c r="Q10" s="3"/>
      <c r="R10" s="3" t="s">
        <v>172</v>
      </c>
      <c r="S10" s="3" t="s">
        <v>173</v>
      </c>
      <c r="T10" s="3" t="s">
        <v>174</v>
      </c>
      <c r="U10" s="3" t="s">
        <v>175</v>
      </c>
      <c r="V10" s="5" t="s">
        <v>176</v>
      </c>
      <c r="W10" s="3" t="s">
        <v>177</v>
      </c>
      <c r="X10" s="3" t="s">
        <v>177</v>
      </c>
      <c r="Y10" s="3" t="s">
        <v>178</v>
      </c>
      <c r="Z10" s="3" t="s">
        <v>117</v>
      </c>
      <c r="AA10" s="3" t="s">
        <v>118</v>
      </c>
      <c r="AB10" s="3" t="s">
        <v>179</v>
      </c>
      <c r="AC10" s="3" t="s">
        <v>53</v>
      </c>
      <c r="AD10" s="3" t="s">
        <v>54</v>
      </c>
      <c r="AE10" s="3" t="s">
        <v>55</v>
      </c>
      <c r="AF10" s="3" t="s">
        <v>74</v>
      </c>
      <c r="AG10" s="3" t="s">
        <v>75</v>
      </c>
      <c r="AH10" s="3" t="s">
        <v>58</v>
      </c>
    </row>
    <row r="11" spans="1:34" ht="15.6">
      <c r="A11" s="6">
        <f>DATE(2023,1,23)+TIME(22,6,58)</f>
        <v>44949.92150462963</v>
      </c>
      <c r="B11" s="7" t="s">
        <v>180</v>
      </c>
      <c r="C11" s="7" t="s">
        <v>181</v>
      </c>
      <c r="D11" s="7" t="s">
        <v>182</v>
      </c>
      <c r="E11" s="7" t="s">
        <v>156</v>
      </c>
      <c r="F11" s="7" t="s">
        <v>38</v>
      </c>
      <c r="G11" s="7" t="s">
        <v>157</v>
      </c>
      <c r="H11" s="7" t="s">
        <v>40</v>
      </c>
      <c r="I11" s="8">
        <f>DATE(2023,3,26)</f>
        <v>45011</v>
      </c>
      <c r="J11" s="8">
        <f>DATE(2023,3,31)</f>
        <v>45016</v>
      </c>
      <c r="K11" s="7"/>
      <c r="L11" s="7"/>
      <c r="M11" s="7" t="s">
        <v>63</v>
      </c>
      <c r="N11" s="7" t="s">
        <v>41</v>
      </c>
      <c r="O11" s="7"/>
      <c r="P11" s="7"/>
      <c r="Q11" s="7"/>
      <c r="R11" s="7" t="s">
        <v>156</v>
      </c>
      <c r="S11" s="7" t="s">
        <v>183</v>
      </c>
      <c r="T11" s="7" t="s">
        <v>184</v>
      </c>
      <c r="U11" s="7" t="s">
        <v>185</v>
      </c>
      <c r="V11" s="9" t="s">
        <v>186</v>
      </c>
      <c r="W11" s="7" t="s">
        <v>187</v>
      </c>
      <c r="X11" s="7" t="s">
        <v>188</v>
      </c>
      <c r="Y11" s="7" t="s">
        <v>189</v>
      </c>
      <c r="Z11" s="7" t="s">
        <v>190</v>
      </c>
      <c r="AA11" s="7" t="s">
        <v>191</v>
      </c>
      <c r="AB11" s="7" t="s">
        <v>192</v>
      </c>
      <c r="AC11" s="7" t="s">
        <v>193</v>
      </c>
      <c r="AD11" s="7" t="s">
        <v>54</v>
      </c>
      <c r="AE11" s="7" t="s">
        <v>55</v>
      </c>
      <c r="AF11" s="7" t="s">
        <v>74</v>
      </c>
      <c r="AG11" s="7" t="s">
        <v>75</v>
      </c>
      <c r="AH11" s="7" t="s">
        <v>58</v>
      </c>
    </row>
    <row r="12" spans="1:34" ht="15.6">
      <c r="A12" s="6">
        <f>DATE(2023,1,20)+TIME(11,48,42)</f>
        <v>44946.492152777777</v>
      </c>
      <c r="B12" s="7" t="s">
        <v>194</v>
      </c>
      <c r="C12" s="7" t="s">
        <v>195</v>
      </c>
      <c r="D12" s="7" t="s">
        <v>196</v>
      </c>
      <c r="E12" s="7" t="s">
        <v>156</v>
      </c>
      <c r="F12" s="7" t="s">
        <v>38</v>
      </c>
      <c r="G12" s="7" t="s">
        <v>157</v>
      </c>
      <c r="H12" s="7" t="s">
        <v>40</v>
      </c>
      <c r="I12" s="8">
        <f>DATE(2023,3,26)</f>
        <v>45011</v>
      </c>
      <c r="J12" s="8">
        <f>DATE(2023,3,30)</f>
        <v>45015</v>
      </c>
      <c r="K12" s="7" t="s">
        <v>197</v>
      </c>
      <c r="L12" s="7"/>
      <c r="M12" s="7"/>
      <c r="N12" s="7" t="s">
        <v>41</v>
      </c>
      <c r="O12" s="7"/>
      <c r="P12" s="7"/>
      <c r="Q12" s="7"/>
      <c r="R12" s="7" t="s">
        <v>198</v>
      </c>
      <c r="S12" s="7" t="s">
        <v>199</v>
      </c>
      <c r="T12" s="7" t="s">
        <v>200</v>
      </c>
      <c r="U12" s="7" t="s">
        <v>201</v>
      </c>
      <c r="V12" s="9" t="s">
        <v>202</v>
      </c>
      <c r="W12" s="7" t="s">
        <v>203</v>
      </c>
      <c r="X12" s="7" t="s">
        <v>203</v>
      </c>
      <c r="Y12" s="7" t="s">
        <v>204</v>
      </c>
      <c r="Z12" s="7" t="s">
        <v>165</v>
      </c>
      <c r="AA12" s="7" t="s">
        <v>166</v>
      </c>
      <c r="AB12" s="7" t="s">
        <v>205</v>
      </c>
      <c r="AC12" s="7" t="s">
        <v>73</v>
      </c>
      <c r="AD12" s="7" t="s">
        <v>54</v>
      </c>
      <c r="AE12" s="7" t="s">
        <v>55</v>
      </c>
      <c r="AF12" s="7" t="s">
        <v>120</v>
      </c>
      <c r="AG12" s="7" t="s">
        <v>75</v>
      </c>
      <c r="AH12" s="7" t="s">
        <v>58</v>
      </c>
    </row>
    <row r="13" spans="1:34" ht="15.6">
      <c r="A13" s="2">
        <f>DATE(2023,2,10)+TIME(13,39,6)</f>
        <v>44967.568819444445</v>
      </c>
      <c r="B13" s="3" t="s">
        <v>206</v>
      </c>
      <c r="C13" s="3" t="s">
        <v>207</v>
      </c>
      <c r="D13" s="3" t="s">
        <v>208</v>
      </c>
      <c r="E13" s="3" t="s">
        <v>209</v>
      </c>
      <c r="F13" s="3" t="s">
        <v>38</v>
      </c>
      <c r="G13" s="3" t="s">
        <v>157</v>
      </c>
      <c r="H13" s="3" t="s">
        <v>40</v>
      </c>
      <c r="I13" s="4">
        <f>DATE(2023,3,27)</f>
        <v>45012</v>
      </c>
      <c r="J13" s="4">
        <f>DATE(2023,3,30)</f>
        <v>45015</v>
      </c>
      <c r="K13" s="3"/>
      <c r="L13" s="3" t="s">
        <v>210</v>
      </c>
      <c r="M13" s="3" t="s">
        <v>63</v>
      </c>
      <c r="N13" s="3" t="s">
        <v>41</v>
      </c>
      <c r="O13" s="3"/>
      <c r="P13" s="3"/>
      <c r="Q13" s="3"/>
      <c r="R13" s="3"/>
      <c r="S13" s="3" t="s">
        <v>211</v>
      </c>
      <c r="T13" s="3" t="s">
        <v>212</v>
      </c>
      <c r="U13" s="3" t="s">
        <v>213</v>
      </c>
      <c r="V13" s="5" t="s">
        <v>214</v>
      </c>
      <c r="W13" s="3" t="s">
        <v>215</v>
      </c>
      <c r="X13" s="3" t="s">
        <v>215</v>
      </c>
      <c r="Y13" s="3" t="s">
        <v>216</v>
      </c>
      <c r="Z13" s="3" t="s">
        <v>134</v>
      </c>
      <c r="AA13" s="3" t="s">
        <v>135</v>
      </c>
      <c r="AB13" s="3" t="s">
        <v>217</v>
      </c>
      <c r="AC13" s="3" t="s">
        <v>53</v>
      </c>
      <c r="AD13" s="3" t="s">
        <v>54</v>
      </c>
      <c r="AE13" s="3" t="s">
        <v>55</v>
      </c>
      <c r="AF13" s="3" t="s">
        <v>74</v>
      </c>
      <c r="AG13" s="3" t="s">
        <v>75</v>
      </c>
      <c r="AH13" s="3" t="s">
        <v>58</v>
      </c>
    </row>
    <row r="14" spans="1:34" ht="15.6">
      <c r="A14" s="2">
        <f>DATE(2023,1,20)+TIME(14,59,41)</f>
        <v>44946.624780092592</v>
      </c>
      <c r="B14" s="3" t="s">
        <v>218</v>
      </c>
      <c r="C14" s="3" t="s">
        <v>219</v>
      </c>
      <c r="D14" s="3" t="s">
        <v>220</v>
      </c>
      <c r="E14" s="3" t="s">
        <v>37</v>
      </c>
      <c r="F14" s="3" t="s">
        <v>38</v>
      </c>
      <c r="G14" s="3" t="s">
        <v>221</v>
      </c>
      <c r="H14" s="3" t="s">
        <v>40</v>
      </c>
      <c r="I14" s="4">
        <f>DATE(2023,3,27)</f>
        <v>45012</v>
      </c>
      <c r="J14" s="4">
        <f>DATE(2023,3,30)</f>
        <v>45015</v>
      </c>
      <c r="K14" s="3"/>
      <c r="L14" s="3"/>
      <c r="M14" s="3" t="s">
        <v>63</v>
      </c>
      <c r="N14" s="3" t="s">
        <v>41</v>
      </c>
      <c r="O14" s="3"/>
      <c r="P14" s="3"/>
      <c r="Q14" s="3"/>
      <c r="R14" s="3"/>
      <c r="S14" s="3" t="s">
        <v>222</v>
      </c>
      <c r="T14" s="3" t="s">
        <v>223</v>
      </c>
      <c r="U14" s="3" t="s">
        <v>224</v>
      </c>
      <c r="V14" s="5" t="s">
        <v>225</v>
      </c>
      <c r="W14" s="3" t="s">
        <v>226</v>
      </c>
      <c r="X14" s="3" t="s">
        <v>226</v>
      </c>
      <c r="Y14" s="3" t="s">
        <v>227</v>
      </c>
      <c r="Z14" s="3" t="s">
        <v>50</v>
      </c>
      <c r="AA14" s="3" t="s">
        <v>51</v>
      </c>
      <c r="AB14" s="3" t="s">
        <v>228</v>
      </c>
      <c r="AC14" s="3" t="s">
        <v>53</v>
      </c>
      <c r="AD14" s="3" t="s">
        <v>54</v>
      </c>
      <c r="AE14" s="3" t="s">
        <v>55</v>
      </c>
      <c r="AF14" s="3" t="s">
        <v>74</v>
      </c>
      <c r="AG14" s="3" t="s">
        <v>229</v>
      </c>
      <c r="AH14" s="3" t="s">
        <v>58</v>
      </c>
    </row>
    <row r="15" spans="1:34" ht="15.6">
      <c r="A15" s="6">
        <f>DATE(2023,2,5)+TIME(15,21,38)</f>
        <v>44962.640023148146</v>
      </c>
      <c r="B15" s="7" t="s">
        <v>168</v>
      </c>
      <c r="C15" s="7" t="s">
        <v>230</v>
      </c>
      <c r="D15" s="7" t="s">
        <v>231</v>
      </c>
      <c r="E15" s="7" t="s">
        <v>232</v>
      </c>
      <c r="F15" s="7" t="s">
        <v>38</v>
      </c>
      <c r="G15" s="7" t="s">
        <v>221</v>
      </c>
      <c r="H15" s="7" t="s">
        <v>40</v>
      </c>
      <c r="I15" s="8">
        <f>DATE(2023,3,27)</f>
        <v>45012</v>
      </c>
      <c r="J15" s="8">
        <f>DATE(2023,3,31)</f>
        <v>45016</v>
      </c>
      <c r="K15" s="7"/>
      <c r="L15" s="7"/>
      <c r="M15" s="7" t="s">
        <v>63</v>
      </c>
      <c r="N15" s="7" t="s">
        <v>41</v>
      </c>
      <c r="O15" s="7"/>
      <c r="P15" s="7"/>
      <c r="Q15" s="7"/>
      <c r="R15" s="7"/>
      <c r="S15" s="7" t="s">
        <v>233</v>
      </c>
      <c r="T15" s="7" t="s">
        <v>234</v>
      </c>
      <c r="U15" s="7" t="s">
        <v>235</v>
      </c>
      <c r="V15" s="9" t="s">
        <v>236</v>
      </c>
      <c r="W15" s="7" t="s">
        <v>237</v>
      </c>
      <c r="X15" s="7" t="s">
        <v>237</v>
      </c>
      <c r="Y15" s="7" t="s">
        <v>238</v>
      </c>
      <c r="Z15" s="7" t="s">
        <v>239</v>
      </c>
      <c r="AA15" s="7" t="s">
        <v>240</v>
      </c>
      <c r="AB15" s="7" t="s">
        <v>241</v>
      </c>
      <c r="AC15" s="7" t="s">
        <v>53</v>
      </c>
      <c r="AD15" s="7" t="s">
        <v>54</v>
      </c>
      <c r="AE15" s="7" t="s">
        <v>55</v>
      </c>
      <c r="AF15" s="7" t="s">
        <v>74</v>
      </c>
      <c r="AG15" s="7" t="s">
        <v>75</v>
      </c>
      <c r="AH15" s="7" t="s">
        <v>58</v>
      </c>
    </row>
    <row r="16" spans="1:34" ht="15.6">
      <c r="A16" s="2">
        <f>DATE(2023,3,2)+TIME(19,26,12)</f>
        <v>44987.809861111113</v>
      </c>
      <c r="B16" s="3" t="s">
        <v>242</v>
      </c>
      <c r="C16" s="3" t="s">
        <v>243</v>
      </c>
      <c r="D16" s="3" t="s">
        <v>244</v>
      </c>
      <c r="E16" s="3" t="s">
        <v>37</v>
      </c>
      <c r="F16" s="3" t="s">
        <v>38</v>
      </c>
      <c r="G16" s="3" t="s">
        <v>221</v>
      </c>
      <c r="H16" s="3" t="s">
        <v>40</v>
      </c>
      <c r="I16" s="4">
        <f>DATE(2023,3,27)</f>
        <v>45012</v>
      </c>
      <c r="J16" s="4">
        <f>DATE(2023,3,31)</f>
        <v>45016</v>
      </c>
      <c r="K16" s="3"/>
      <c r="L16" s="3"/>
      <c r="M16" s="3" t="s">
        <v>63</v>
      </c>
      <c r="N16" s="3" t="s">
        <v>245</v>
      </c>
      <c r="O16" s="3" t="s">
        <v>246</v>
      </c>
      <c r="P16" s="3" t="s">
        <v>247</v>
      </c>
      <c r="Q16" s="3" t="s">
        <v>244</v>
      </c>
      <c r="R16" s="3" t="s">
        <v>248</v>
      </c>
      <c r="S16" s="3" t="s">
        <v>249</v>
      </c>
      <c r="T16" s="3" t="s">
        <v>250</v>
      </c>
      <c r="U16" s="3" t="s">
        <v>251</v>
      </c>
      <c r="V16" s="5" t="s">
        <v>252</v>
      </c>
      <c r="W16" s="3" t="s">
        <v>253</v>
      </c>
      <c r="X16" s="3" t="s">
        <v>253</v>
      </c>
      <c r="Y16" s="3" t="s">
        <v>254</v>
      </c>
      <c r="Z16" s="3" t="s">
        <v>50</v>
      </c>
      <c r="AA16" s="3" t="s">
        <v>51</v>
      </c>
      <c r="AB16" s="3" t="s">
        <v>255</v>
      </c>
      <c r="AC16" s="3" t="s">
        <v>53</v>
      </c>
      <c r="AD16" s="3" t="s">
        <v>54</v>
      </c>
      <c r="AE16" s="3" t="s">
        <v>55</v>
      </c>
      <c r="AF16" s="3" t="s">
        <v>56</v>
      </c>
      <c r="AG16" s="3" t="s">
        <v>75</v>
      </c>
      <c r="AH16" s="3" t="s">
        <v>58</v>
      </c>
    </row>
    <row r="17" spans="1:34" ht="15.6">
      <c r="A17" s="6">
        <f>DATE(2023,1,23)+TIME(12,39,28)</f>
        <v>44949.527407407404</v>
      </c>
      <c r="B17" s="7" t="s">
        <v>256</v>
      </c>
      <c r="C17" s="7" t="s">
        <v>257</v>
      </c>
      <c r="D17" s="7" t="s">
        <v>258</v>
      </c>
      <c r="E17" s="7" t="s">
        <v>259</v>
      </c>
      <c r="F17" s="7" t="s">
        <v>38</v>
      </c>
      <c r="G17" s="7" t="s">
        <v>221</v>
      </c>
      <c r="H17" s="7" t="s">
        <v>40</v>
      </c>
      <c r="I17" s="8">
        <f>DATE(2023,3,27)</f>
        <v>45012</v>
      </c>
      <c r="J17" s="8">
        <f>DATE(2023,3,30)</f>
        <v>45015</v>
      </c>
      <c r="K17" s="7" t="s">
        <v>260</v>
      </c>
      <c r="L17" s="7" t="s">
        <v>63</v>
      </c>
      <c r="M17" s="7" t="s">
        <v>63</v>
      </c>
      <c r="N17" s="7" t="s">
        <v>261</v>
      </c>
      <c r="O17" s="7" t="s">
        <v>259</v>
      </c>
      <c r="P17" s="7"/>
      <c r="Q17" s="7"/>
      <c r="R17" s="7"/>
      <c r="S17" s="7" t="s">
        <v>262</v>
      </c>
      <c r="T17" s="7" t="s">
        <v>263</v>
      </c>
      <c r="U17" s="7" t="s">
        <v>264</v>
      </c>
      <c r="V17" s="9" t="s">
        <v>265</v>
      </c>
      <c r="W17" s="7" t="s">
        <v>266</v>
      </c>
      <c r="X17" s="7" t="s">
        <v>266</v>
      </c>
      <c r="Y17" s="7" t="s">
        <v>267</v>
      </c>
      <c r="Z17" s="7" t="s">
        <v>268</v>
      </c>
      <c r="AA17" s="7" t="s">
        <v>269</v>
      </c>
      <c r="AB17" s="7" t="s">
        <v>270</v>
      </c>
      <c r="AC17" s="7" t="s">
        <v>73</v>
      </c>
      <c r="AD17" s="7" t="s">
        <v>54</v>
      </c>
      <c r="AE17" s="7" t="s">
        <v>55</v>
      </c>
      <c r="AF17" s="7" t="s">
        <v>74</v>
      </c>
      <c r="AG17" s="7" t="s">
        <v>57</v>
      </c>
      <c r="AH17" s="7" t="s">
        <v>58</v>
      </c>
    </row>
    <row r="18" spans="1:34" ht="15.6">
      <c r="A18" s="2">
        <f>DATE(2023,1,26)+TIME(12,32,8)</f>
        <v>44952.522314814814</v>
      </c>
      <c r="B18" s="3" t="s">
        <v>271</v>
      </c>
      <c r="C18" s="3" t="s">
        <v>272</v>
      </c>
      <c r="D18" s="3" t="s">
        <v>273</v>
      </c>
      <c r="E18" s="3" t="s">
        <v>274</v>
      </c>
      <c r="F18" s="3" t="s">
        <v>38</v>
      </c>
      <c r="G18" s="3" t="s">
        <v>221</v>
      </c>
      <c r="H18" s="3" t="s">
        <v>40</v>
      </c>
      <c r="I18" s="4">
        <f>DATE(2023,3,27)</f>
        <v>45012</v>
      </c>
      <c r="J18" s="4">
        <f>DATE(2023,3,31)</f>
        <v>45016</v>
      </c>
      <c r="K18" s="3"/>
      <c r="L18" s="3"/>
      <c r="M18" s="3" t="s">
        <v>63</v>
      </c>
      <c r="N18" s="3" t="s">
        <v>41</v>
      </c>
      <c r="O18" s="3"/>
      <c r="P18" s="3"/>
      <c r="Q18" s="3"/>
      <c r="R18" s="3" t="s">
        <v>275</v>
      </c>
      <c r="S18" s="3" t="s">
        <v>276</v>
      </c>
      <c r="T18" s="3" t="s">
        <v>277</v>
      </c>
      <c r="U18" s="3" t="s">
        <v>278</v>
      </c>
      <c r="V18" s="5" t="s">
        <v>279</v>
      </c>
      <c r="W18" s="3" t="s">
        <v>280</v>
      </c>
      <c r="X18" s="3" t="s">
        <v>280</v>
      </c>
      <c r="Y18" s="3" t="s">
        <v>281</v>
      </c>
      <c r="Z18" s="3" t="s">
        <v>282</v>
      </c>
      <c r="AA18" s="3" t="s">
        <v>283</v>
      </c>
      <c r="AB18" s="3" t="s">
        <v>284</v>
      </c>
      <c r="AC18" s="3" t="s">
        <v>53</v>
      </c>
      <c r="AD18" s="3" t="s">
        <v>54</v>
      </c>
      <c r="AE18" s="3" t="s">
        <v>55</v>
      </c>
      <c r="AF18" s="3" t="s">
        <v>74</v>
      </c>
      <c r="AG18" s="3" t="s">
        <v>75</v>
      </c>
      <c r="AH18" s="3" t="s">
        <v>58</v>
      </c>
    </row>
    <row r="19" spans="1:34" ht="15.6">
      <c r="A19" s="6">
        <f>DATE(2023,1,21)+TIME(13,30,46)</f>
        <v>44947.563032407408</v>
      </c>
      <c r="B19" s="7" t="s">
        <v>285</v>
      </c>
      <c r="C19" s="7" t="s">
        <v>286</v>
      </c>
      <c r="D19" s="7" t="s">
        <v>287</v>
      </c>
      <c r="E19" s="7" t="s">
        <v>93</v>
      </c>
      <c r="F19" s="7" t="s">
        <v>125</v>
      </c>
      <c r="G19" s="7" t="s">
        <v>221</v>
      </c>
      <c r="H19" s="7" t="s">
        <v>40</v>
      </c>
      <c r="I19" s="8">
        <f>DATE(2023,3,27)</f>
        <v>45012</v>
      </c>
      <c r="J19" s="8">
        <f>DATE(2023,3,30)</f>
        <v>45015</v>
      </c>
      <c r="K19" s="7"/>
      <c r="L19" s="7" t="s">
        <v>288</v>
      </c>
      <c r="M19" s="7" t="s">
        <v>63</v>
      </c>
      <c r="N19" s="7" t="s">
        <v>41</v>
      </c>
      <c r="O19" s="7"/>
      <c r="P19" s="7"/>
      <c r="Q19" s="7"/>
      <c r="R19" s="7" t="s">
        <v>93</v>
      </c>
      <c r="S19" s="7" t="s">
        <v>289</v>
      </c>
      <c r="T19" s="7" t="s">
        <v>290</v>
      </c>
      <c r="U19" s="7" t="s">
        <v>291</v>
      </c>
      <c r="V19" s="9" t="s">
        <v>292</v>
      </c>
      <c r="W19" s="7" t="s">
        <v>293</v>
      </c>
      <c r="X19" s="7" t="s">
        <v>293</v>
      </c>
      <c r="Y19" s="7" t="s">
        <v>100</v>
      </c>
      <c r="Z19" s="7" t="s">
        <v>101</v>
      </c>
      <c r="AA19" s="7" t="s">
        <v>102</v>
      </c>
      <c r="AB19" s="7" t="s">
        <v>294</v>
      </c>
      <c r="AC19" s="7" t="s">
        <v>295</v>
      </c>
      <c r="AD19" s="7" t="s">
        <v>54</v>
      </c>
      <c r="AE19" s="7" t="s">
        <v>137</v>
      </c>
      <c r="AF19" s="7" t="s">
        <v>74</v>
      </c>
      <c r="AG19" s="7" t="s">
        <v>75</v>
      </c>
      <c r="AH19" s="7" t="s">
        <v>58</v>
      </c>
    </row>
    <row r="20" spans="1:34" ht="15.6">
      <c r="A20" s="6">
        <f>DATE(2023,2,7)+TIME(10,18,19)</f>
        <v>44964.429386574076</v>
      </c>
      <c r="B20" s="7" t="s">
        <v>296</v>
      </c>
      <c r="C20" s="7" t="s">
        <v>297</v>
      </c>
      <c r="D20" s="7" t="s">
        <v>298</v>
      </c>
      <c r="E20" s="7" t="s">
        <v>299</v>
      </c>
      <c r="F20" s="7" t="s">
        <v>125</v>
      </c>
      <c r="G20" s="7" t="s">
        <v>221</v>
      </c>
      <c r="H20" s="7" t="s">
        <v>40</v>
      </c>
      <c r="I20" s="8">
        <f>DATE(2023,3,27)</f>
        <v>45012</v>
      </c>
      <c r="J20" s="8">
        <f>DATE(2023,3,30)</f>
        <v>45015</v>
      </c>
      <c r="K20" s="7"/>
      <c r="L20" s="7"/>
      <c r="M20" s="7" t="s">
        <v>63</v>
      </c>
      <c r="N20" s="7" t="s">
        <v>261</v>
      </c>
      <c r="O20" s="7" t="s">
        <v>300</v>
      </c>
      <c r="P20" s="7"/>
      <c r="Q20" s="7"/>
      <c r="R20" s="7"/>
      <c r="S20" s="7" t="s">
        <v>301</v>
      </c>
      <c r="T20" s="7" t="s">
        <v>302</v>
      </c>
      <c r="U20" s="7" t="s">
        <v>303</v>
      </c>
      <c r="V20" s="9" t="s">
        <v>304</v>
      </c>
      <c r="W20" s="7" t="s">
        <v>305</v>
      </c>
      <c r="X20" s="7" t="s">
        <v>305</v>
      </c>
      <c r="Y20" s="7" t="s">
        <v>306</v>
      </c>
      <c r="Z20" s="7" t="s">
        <v>307</v>
      </c>
      <c r="AA20" s="7" t="s">
        <v>308</v>
      </c>
      <c r="AB20" s="7" t="s">
        <v>309</v>
      </c>
      <c r="AC20" s="7" t="s">
        <v>53</v>
      </c>
      <c r="AD20" s="7" t="s">
        <v>54</v>
      </c>
      <c r="AE20" s="7" t="s">
        <v>137</v>
      </c>
      <c r="AF20" s="7" t="s">
        <v>74</v>
      </c>
      <c r="AG20" s="7" t="s">
        <v>75</v>
      </c>
      <c r="AH20" s="7" t="s">
        <v>58</v>
      </c>
    </row>
    <row r="21" spans="1:34" ht="15.6">
      <c r="A21" s="2">
        <f>DATE(2023,1,20)+TIME(12,21,36)</f>
        <v>44946.514999999999</v>
      </c>
      <c r="B21" s="3" t="s">
        <v>310</v>
      </c>
      <c r="C21" s="3" t="s">
        <v>311</v>
      </c>
      <c r="D21" s="3" t="s">
        <v>312</v>
      </c>
      <c r="E21" s="3" t="s">
        <v>313</v>
      </c>
      <c r="F21" s="3" t="s">
        <v>38</v>
      </c>
      <c r="G21" s="3" t="s">
        <v>221</v>
      </c>
      <c r="H21" s="3" t="s">
        <v>40</v>
      </c>
      <c r="I21" s="4">
        <f>DATE(2023,3,27)</f>
        <v>45012</v>
      </c>
      <c r="J21" s="4">
        <f>DATE(2023,3,30)</f>
        <v>45015</v>
      </c>
      <c r="K21" s="3"/>
      <c r="L21" s="3"/>
      <c r="M21" s="3" t="s">
        <v>63</v>
      </c>
      <c r="N21" s="3" t="s">
        <v>41</v>
      </c>
      <c r="O21" s="3"/>
      <c r="P21" s="3"/>
      <c r="Q21" s="3"/>
      <c r="R21" s="3" t="s">
        <v>314</v>
      </c>
      <c r="S21" s="3" t="s">
        <v>315</v>
      </c>
      <c r="T21" s="3" t="s">
        <v>316</v>
      </c>
      <c r="U21" s="3" t="s">
        <v>317</v>
      </c>
      <c r="V21" s="5" t="s">
        <v>318</v>
      </c>
      <c r="W21" s="3" t="s">
        <v>319</v>
      </c>
      <c r="X21" s="3" t="s">
        <v>319</v>
      </c>
      <c r="Y21" s="3" t="s">
        <v>320</v>
      </c>
      <c r="Z21" s="3" t="s">
        <v>321</v>
      </c>
      <c r="AA21" s="3" t="s">
        <v>322</v>
      </c>
      <c r="AB21" s="3" t="s">
        <v>323</v>
      </c>
      <c r="AC21" s="3" t="s">
        <v>73</v>
      </c>
      <c r="AD21" s="3" t="s">
        <v>324</v>
      </c>
      <c r="AE21" s="3" t="s">
        <v>55</v>
      </c>
      <c r="AF21" s="3" t="s">
        <v>120</v>
      </c>
      <c r="AG21" s="3" t="s">
        <v>75</v>
      </c>
      <c r="AH21" s="3" t="s">
        <v>58</v>
      </c>
    </row>
    <row r="22" spans="1:34" ht="15.6">
      <c r="A22" s="2">
        <f>DATE(2023,2,8)+TIME(22,9,3)</f>
        <v>44965.922951388886</v>
      </c>
      <c r="B22" s="3" t="s">
        <v>325</v>
      </c>
      <c r="C22" s="3" t="s">
        <v>326</v>
      </c>
      <c r="D22" s="3" t="s">
        <v>327</v>
      </c>
      <c r="E22" s="3" t="s">
        <v>299</v>
      </c>
      <c r="F22" s="3" t="s">
        <v>38</v>
      </c>
      <c r="G22" s="3" t="s">
        <v>221</v>
      </c>
      <c r="H22" s="3" t="s">
        <v>40</v>
      </c>
      <c r="I22" s="4">
        <f>DATE(2023,3,27)</f>
        <v>45012</v>
      </c>
      <c r="J22" s="4">
        <f>DATE(2023,3,30)</f>
        <v>45015</v>
      </c>
      <c r="K22" s="3"/>
      <c r="L22" s="3"/>
      <c r="M22" s="3" t="s">
        <v>63</v>
      </c>
      <c r="N22" s="3" t="s">
        <v>261</v>
      </c>
      <c r="O22" s="3" t="s">
        <v>328</v>
      </c>
      <c r="P22" s="3"/>
      <c r="Q22" s="3"/>
      <c r="R22" s="3"/>
      <c r="S22" s="3" t="s">
        <v>329</v>
      </c>
      <c r="T22" s="3" t="s">
        <v>330</v>
      </c>
      <c r="U22" s="3" t="s">
        <v>331</v>
      </c>
      <c r="V22" s="5" t="s">
        <v>332</v>
      </c>
      <c r="W22" s="3" t="s">
        <v>333</v>
      </c>
      <c r="X22" s="3" t="s">
        <v>333</v>
      </c>
      <c r="Y22" s="3" t="s">
        <v>334</v>
      </c>
      <c r="Z22" s="3" t="s">
        <v>307</v>
      </c>
      <c r="AA22" s="3" t="s">
        <v>308</v>
      </c>
      <c r="AB22" s="3" t="s">
        <v>335</v>
      </c>
      <c r="AC22" s="3" t="s">
        <v>53</v>
      </c>
      <c r="AD22" s="3" t="s">
        <v>324</v>
      </c>
      <c r="AE22" s="3" t="s">
        <v>55</v>
      </c>
      <c r="AF22" s="3" t="s">
        <v>336</v>
      </c>
      <c r="AG22" s="3" t="s">
        <v>229</v>
      </c>
      <c r="AH22" s="3" t="s">
        <v>58</v>
      </c>
    </row>
    <row r="23" spans="1:34" ht="15.6">
      <c r="A23" s="6">
        <f>DATE(2023,3,1)+TIME(19,20,18)</f>
        <v>44986.805763888886</v>
      </c>
      <c r="B23" s="7" t="s">
        <v>337</v>
      </c>
      <c r="C23" s="7" t="s">
        <v>338</v>
      </c>
      <c r="D23" s="7" t="s">
        <v>339</v>
      </c>
      <c r="E23" s="7" t="s">
        <v>340</v>
      </c>
      <c r="F23" s="7" t="s">
        <v>38</v>
      </c>
      <c r="G23" s="7" t="s">
        <v>221</v>
      </c>
      <c r="H23" s="7" t="s">
        <v>40</v>
      </c>
      <c r="I23" s="8">
        <f>DATE(2023,3,27)</f>
        <v>45012</v>
      </c>
      <c r="J23" s="8">
        <f>DATE(2023,3,30)</f>
        <v>45015</v>
      </c>
      <c r="K23" s="7"/>
      <c r="L23" s="7" t="s">
        <v>341</v>
      </c>
      <c r="M23" s="7" t="s">
        <v>63</v>
      </c>
      <c r="N23" s="7" t="s">
        <v>126</v>
      </c>
      <c r="O23" s="7"/>
      <c r="P23" s="7"/>
      <c r="Q23" s="7"/>
      <c r="R23" s="7"/>
      <c r="S23" s="7" t="s">
        <v>342</v>
      </c>
      <c r="T23" s="7" t="s">
        <v>343</v>
      </c>
      <c r="U23" s="7" t="s">
        <v>344</v>
      </c>
      <c r="V23" s="9" t="s">
        <v>345</v>
      </c>
      <c r="W23" s="7" t="s">
        <v>346</v>
      </c>
      <c r="X23" s="7" t="s">
        <v>346</v>
      </c>
      <c r="Y23" s="7" t="s">
        <v>347</v>
      </c>
      <c r="Z23" s="7" t="s">
        <v>348</v>
      </c>
      <c r="AA23" s="7" t="s">
        <v>349</v>
      </c>
      <c r="AB23" s="7" t="s">
        <v>350</v>
      </c>
      <c r="AC23" s="7" t="s">
        <v>73</v>
      </c>
      <c r="AD23" s="7" t="s">
        <v>54</v>
      </c>
      <c r="AE23" s="7" t="s">
        <v>55</v>
      </c>
      <c r="AF23" s="7" t="s">
        <v>74</v>
      </c>
      <c r="AG23" s="7" t="s">
        <v>57</v>
      </c>
      <c r="AH23" s="7" t="s">
        <v>58</v>
      </c>
    </row>
    <row r="24" spans="1:34" ht="15.6">
      <c r="A24" s="2">
        <f>DATE(2023,1,20)+TIME(13,37,26)</f>
        <v>44946.567662037036</v>
      </c>
      <c r="B24" s="3" t="s">
        <v>351</v>
      </c>
      <c r="C24" s="3" t="s">
        <v>352</v>
      </c>
      <c r="D24" s="3" t="s">
        <v>353</v>
      </c>
      <c r="E24" s="3" t="s">
        <v>354</v>
      </c>
      <c r="F24" s="3" t="s">
        <v>38</v>
      </c>
      <c r="G24" s="3" t="s">
        <v>221</v>
      </c>
      <c r="H24" s="3" t="s">
        <v>40</v>
      </c>
      <c r="I24" s="4">
        <f>DATE(2023,3,27)</f>
        <v>45012</v>
      </c>
      <c r="J24" s="4">
        <f>DATE(2023,3,31)</f>
        <v>45016</v>
      </c>
      <c r="K24" s="3"/>
      <c r="L24" s="3"/>
      <c r="M24" s="3" t="s">
        <v>63</v>
      </c>
      <c r="N24" s="3" t="s">
        <v>261</v>
      </c>
      <c r="O24" s="3" t="s">
        <v>355</v>
      </c>
      <c r="P24" s="3"/>
      <c r="Q24" s="3"/>
      <c r="R24" s="3" t="s">
        <v>356</v>
      </c>
      <c r="S24" s="3" t="s">
        <v>357</v>
      </c>
      <c r="T24" s="3" t="s">
        <v>358</v>
      </c>
      <c r="U24" s="3" t="s">
        <v>359</v>
      </c>
      <c r="V24" s="5" t="s">
        <v>360</v>
      </c>
      <c r="W24" s="3" t="s">
        <v>361</v>
      </c>
      <c r="X24" s="3" t="s">
        <v>361</v>
      </c>
      <c r="Y24" s="3" t="s">
        <v>362</v>
      </c>
      <c r="Z24" s="3" t="s">
        <v>363</v>
      </c>
      <c r="AA24" s="3" t="s">
        <v>364</v>
      </c>
      <c r="AB24" s="3" t="s">
        <v>365</v>
      </c>
      <c r="AC24" s="3" t="s">
        <v>53</v>
      </c>
      <c r="AD24" s="3" t="s">
        <v>54</v>
      </c>
      <c r="AE24" s="3" t="s">
        <v>137</v>
      </c>
      <c r="AF24" s="3" t="s">
        <v>120</v>
      </c>
      <c r="AG24" s="3" t="s">
        <v>57</v>
      </c>
      <c r="AH24" s="3" t="s">
        <v>58</v>
      </c>
    </row>
    <row r="25" spans="1:34" ht="15.6">
      <c r="A25" s="6">
        <f>DATE(2023,2,4)+TIME(14,51,29)</f>
        <v>44961.619085648148</v>
      </c>
      <c r="B25" s="7" t="s">
        <v>366</v>
      </c>
      <c r="C25" s="7" t="s">
        <v>367</v>
      </c>
      <c r="D25" s="7" t="s">
        <v>368</v>
      </c>
      <c r="E25" s="7" t="s">
        <v>141</v>
      </c>
      <c r="F25" s="7" t="s">
        <v>38</v>
      </c>
      <c r="G25" s="7" t="s">
        <v>221</v>
      </c>
      <c r="H25" s="7" t="s">
        <v>40</v>
      </c>
      <c r="I25" s="8">
        <f>DATE(2023,3,27)</f>
        <v>45012</v>
      </c>
      <c r="J25" s="8">
        <f>DATE(2023,3,30)</f>
        <v>45015</v>
      </c>
      <c r="K25" s="7"/>
      <c r="L25" s="7"/>
      <c r="M25" s="7"/>
      <c r="N25" s="7" t="s">
        <v>41</v>
      </c>
      <c r="O25" s="7"/>
      <c r="P25" s="7"/>
      <c r="Q25" s="7"/>
      <c r="R25" s="7"/>
      <c r="S25" s="7" t="s">
        <v>369</v>
      </c>
      <c r="T25" s="7" t="s">
        <v>370</v>
      </c>
      <c r="U25" s="7" t="s">
        <v>371</v>
      </c>
      <c r="V25" s="9" t="s">
        <v>372</v>
      </c>
      <c r="W25" s="7" t="s">
        <v>373</v>
      </c>
      <c r="X25" s="7" t="s">
        <v>373</v>
      </c>
      <c r="Y25" s="7" t="s">
        <v>374</v>
      </c>
      <c r="Z25" s="7" t="s">
        <v>148</v>
      </c>
      <c r="AA25" s="7" t="s">
        <v>149</v>
      </c>
      <c r="AB25" s="7" t="s">
        <v>375</v>
      </c>
      <c r="AC25" s="7" t="s">
        <v>53</v>
      </c>
      <c r="AD25" s="7" t="s">
        <v>54</v>
      </c>
      <c r="AE25" s="7" t="s">
        <v>55</v>
      </c>
      <c r="AF25" s="7" t="s">
        <v>74</v>
      </c>
      <c r="AG25" s="7" t="s">
        <v>75</v>
      </c>
      <c r="AH25" s="7" t="s">
        <v>58</v>
      </c>
    </row>
    <row r="26" spans="1:34" ht="15.6">
      <c r="A26" s="2">
        <f>DATE(2023,1,20)+TIME(12,42,54)</f>
        <v>44946.529791666668</v>
      </c>
      <c r="B26" s="3" t="s">
        <v>376</v>
      </c>
      <c r="C26" s="3" t="s">
        <v>377</v>
      </c>
      <c r="D26" s="3" t="s">
        <v>378</v>
      </c>
      <c r="E26" s="3" t="s">
        <v>379</v>
      </c>
      <c r="F26" s="3" t="s">
        <v>125</v>
      </c>
      <c r="G26" s="3" t="s">
        <v>221</v>
      </c>
      <c r="H26" s="3" t="s">
        <v>40</v>
      </c>
      <c r="I26" s="4">
        <f>DATE(2023,3,27)</f>
        <v>45012</v>
      </c>
      <c r="J26" s="4">
        <f>DATE(2023,3,30)</f>
        <v>45015</v>
      </c>
      <c r="K26" s="3"/>
      <c r="L26" s="3" t="s">
        <v>380</v>
      </c>
      <c r="M26" s="3" t="s">
        <v>63</v>
      </c>
      <c r="N26" s="3" t="s">
        <v>41</v>
      </c>
      <c r="O26" s="3"/>
      <c r="P26" s="3"/>
      <c r="Q26" s="3"/>
      <c r="R26" s="3"/>
      <c r="S26" s="3" t="s">
        <v>381</v>
      </c>
      <c r="T26" s="3" t="s">
        <v>382</v>
      </c>
      <c r="U26" s="3" t="s">
        <v>383</v>
      </c>
      <c r="V26" s="5" t="s">
        <v>384</v>
      </c>
      <c r="W26" s="3" t="s">
        <v>385</v>
      </c>
      <c r="X26" s="3" t="s">
        <v>385</v>
      </c>
      <c r="Y26" s="3" t="s">
        <v>386</v>
      </c>
      <c r="Z26" s="3" t="s">
        <v>387</v>
      </c>
      <c r="AA26" s="3" t="s">
        <v>388</v>
      </c>
      <c r="AB26" s="3" t="s">
        <v>389</v>
      </c>
      <c r="AC26" s="3" t="s">
        <v>295</v>
      </c>
      <c r="AD26" s="3" t="s">
        <v>104</v>
      </c>
      <c r="AE26" s="3" t="s">
        <v>137</v>
      </c>
      <c r="AF26" s="3" t="s">
        <v>74</v>
      </c>
      <c r="AG26" s="3" t="s">
        <v>75</v>
      </c>
      <c r="AH26" s="3" t="s">
        <v>58</v>
      </c>
    </row>
    <row r="27" spans="1:34" ht="15.6">
      <c r="A27" s="6">
        <f>DATE(2023,1,23)+TIME(20,27,51)</f>
        <v>44949.852673611109</v>
      </c>
      <c r="B27" s="7" t="s">
        <v>390</v>
      </c>
      <c r="C27" s="7" t="s">
        <v>391</v>
      </c>
      <c r="D27" s="7" t="s">
        <v>392</v>
      </c>
      <c r="E27" s="7" t="s">
        <v>313</v>
      </c>
      <c r="F27" s="7" t="s">
        <v>125</v>
      </c>
      <c r="G27" s="7" t="s">
        <v>221</v>
      </c>
      <c r="H27" s="7" t="s">
        <v>40</v>
      </c>
      <c r="I27" s="8">
        <f>DATE(2023,3,27)</f>
        <v>45012</v>
      </c>
      <c r="J27" s="8">
        <f>DATE(2023,3,30)</f>
        <v>45015</v>
      </c>
      <c r="K27" s="7"/>
      <c r="L27" s="7"/>
      <c r="M27" s="7" t="s">
        <v>63</v>
      </c>
      <c r="N27" s="7" t="s">
        <v>41</v>
      </c>
      <c r="O27" s="7"/>
      <c r="P27" s="7"/>
      <c r="Q27" s="7"/>
      <c r="R27" s="7"/>
      <c r="S27" s="7" t="s">
        <v>393</v>
      </c>
      <c r="T27" s="7" t="s">
        <v>394</v>
      </c>
      <c r="U27" s="7" t="s">
        <v>395</v>
      </c>
      <c r="V27" s="9" t="s">
        <v>396</v>
      </c>
      <c r="W27" s="7" t="s">
        <v>397</v>
      </c>
      <c r="X27" s="7" t="s">
        <v>397</v>
      </c>
      <c r="Y27" s="7" t="s">
        <v>398</v>
      </c>
      <c r="Z27" s="7" t="s">
        <v>321</v>
      </c>
      <c r="AA27" s="7" t="s">
        <v>322</v>
      </c>
      <c r="AB27" s="7" t="s">
        <v>399</v>
      </c>
      <c r="AC27" s="7" t="s">
        <v>53</v>
      </c>
      <c r="AD27" s="7" t="s">
        <v>54</v>
      </c>
      <c r="AE27" s="7" t="s">
        <v>137</v>
      </c>
      <c r="AF27" s="7" t="s">
        <v>120</v>
      </c>
      <c r="AG27" s="7" t="s">
        <v>229</v>
      </c>
      <c r="AH27" s="7" t="s">
        <v>58</v>
      </c>
    </row>
    <row r="28" spans="1:34" ht="15.6">
      <c r="A28" s="2">
        <f>DATE(2023,2,23)+TIME(18,27,3)</f>
        <v>44980.768784722219</v>
      </c>
      <c r="B28" s="3" t="s">
        <v>400</v>
      </c>
      <c r="C28" s="3" t="s">
        <v>401</v>
      </c>
      <c r="D28" s="3" t="s">
        <v>402</v>
      </c>
      <c r="E28" s="3" t="s">
        <v>403</v>
      </c>
      <c r="F28" s="3" t="s">
        <v>125</v>
      </c>
      <c r="G28" s="3" t="s">
        <v>221</v>
      </c>
      <c r="H28" s="3" t="s">
        <v>40</v>
      </c>
      <c r="I28" s="4">
        <f>DATE(2023,3,27)</f>
        <v>45012</v>
      </c>
      <c r="J28" s="4">
        <f>DATE(2023,3,31)</f>
        <v>45016</v>
      </c>
      <c r="K28" s="3"/>
      <c r="L28" s="3"/>
      <c r="M28" s="3" t="s">
        <v>404</v>
      </c>
      <c r="N28" s="3" t="s">
        <v>245</v>
      </c>
      <c r="O28" s="3" t="s">
        <v>405</v>
      </c>
      <c r="P28" s="3" t="s">
        <v>406</v>
      </c>
      <c r="Q28" s="3" t="s">
        <v>402</v>
      </c>
      <c r="R28" s="3" t="s">
        <v>407</v>
      </c>
      <c r="S28" s="3" t="s">
        <v>408</v>
      </c>
      <c r="T28" s="3" t="s">
        <v>409</v>
      </c>
      <c r="U28" s="3" t="s">
        <v>410</v>
      </c>
      <c r="V28" s="5" t="s">
        <v>411</v>
      </c>
      <c r="W28" s="3" t="s">
        <v>412</v>
      </c>
      <c r="X28" s="3" t="s">
        <v>412</v>
      </c>
      <c r="Y28" s="3" t="s">
        <v>413</v>
      </c>
      <c r="Z28" s="3" t="s">
        <v>414</v>
      </c>
      <c r="AA28" s="3" t="s">
        <v>415</v>
      </c>
      <c r="AB28" s="3" t="s">
        <v>416</v>
      </c>
      <c r="AC28" s="3" t="s">
        <v>53</v>
      </c>
      <c r="AD28" s="3" t="s">
        <v>104</v>
      </c>
      <c r="AE28" s="3" t="s">
        <v>137</v>
      </c>
      <c r="AF28" s="3" t="s">
        <v>417</v>
      </c>
      <c r="AG28" s="3" t="s">
        <v>57</v>
      </c>
      <c r="AH28" s="3" t="s">
        <v>58</v>
      </c>
    </row>
    <row r="29" spans="1:34" ht="15.6">
      <c r="A29" s="2">
        <f>DATE(2023,1,20)+TIME(15,14,11)</f>
        <v>44946.63484953704</v>
      </c>
      <c r="B29" s="3" t="s">
        <v>418</v>
      </c>
      <c r="C29" s="3" t="s">
        <v>419</v>
      </c>
      <c r="D29" s="3" t="s">
        <v>420</v>
      </c>
      <c r="E29" s="3" t="s">
        <v>141</v>
      </c>
      <c r="F29" s="3"/>
      <c r="G29" s="3" t="s">
        <v>221</v>
      </c>
      <c r="H29" s="3" t="s">
        <v>40</v>
      </c>
      <c r="I29" s="4">
        <f>DATE(2023,3,27)</f>
        <v>45012</v>
      </c>
      <c r="J29" s="4">
        <f>DATE(2023,3,30)</f>
        <v>45015</v>
      </c>
      <c r="K29" s="3" t="s">
        <v>421</v>
      </c>
      <c r="L29" s="3"/>
      <c r="M29" s="3" t="s">
        <v>63</v>
      </c>
      <c r="N29" s="3" t="s">
        <v>41</v>
      </c>
      <c r="O29" s="3"/>
      <c r="P29" s="3"/>
      <c r="Q29" s="3"/>
      <c r="R29" s="3"/>
      <c r="S29" s="3" t="s">
        <v>422</v>
      </c>
      <c r="T29" s="3" t="s">
        <v>423</v>
      </c>
      <c r="U29" s="3" t="s">
        <v>424</v>
      </c>
      <c r="V29" s="5" t="s">
        <v>425</v>
      </c>
      <c r="W29" s="3" t="s">
        <v>426</v>
      </c>
      <c r="X29" s="3" t="s">
        <v>426</v>
      </c>
      <c r="Y29" s="3" t="s">
        <v>427</v>
      </c>
      <c r="Z29" s="3" t="s">
        <v>148</v>
      </c>
      <c r="AA29" s="3" t="s">
        <v>149</v>
      </c>
      <c r="AB29" s="3" t="s">
        <v>428</v>
      </c>
      <c r="AC29" s="3" t="s">
        <v>429</v>
      </c>
      <c r="AD29" s="3" t="s">
        <v>54</v>
      </c>
      <c r="AE29" s="3" t="s">
        <v>137</v>
      </c>
      <c r="AF29" s="3" t="s">
        <v>56</v>
      </c>
      <c r="AG29" s="3" t="s">
        <v>75</v>
      </c>
      <c r="AH29" s="3" t="s">
        <v>58</v>
      </c>
    </row>
    <row r="30" spans="1:34" ht="15.6">
      <c r="A30" s="2">
        <f>DATE(2023,1,30)+TIME(16,4,25)</f>
        <v>44956.669733796298</v>
      </c>
      <c r="B30" s="3" t="s">
        <v>430</v>
      </c>
      <c r="C30" s="3" t="s">
        <v>431</v>
      </c>
      <c r="D30" s="3" t="s">
        <v>432</v>
      </c>
      <c r="E30" s="3" t="s">
        <v>433</v>
      </c>
      <c r="F30" s="3" t="s">
        <v>38</v>
      </c>
      <c r="G30" s="3" t="s">
        <v>221</v>
      </c>
      <c r="H30" s="3" t="s">
        <v>40</v>
      </c>
      <c r="I30" s="4">
        <f>DATE(2023,3,27)</f>
        <v>45012</v>
      </c>
      <c r="J30" s="4">
        <f>DATE(2023,3,30)</f>
        <v>45015</v>
      </c>
      <c r="K30" s="3"/>
      <c r="L30" s="3"/>
      <c r="M30" s="3" t="s">
        <v>63</v>
      </c>
      <c r="N30" s="3" t="s">
        <v>41</v>
      </c>
      <c r="O30" s="3"/>
      <c r="P30" s="3"/>
      <c r="Q30" s="3"/>
      <c r="R30" s="3"/>
      <c r="S30" s="3" t="s">
        <v>434</v>
      </c>
      <c r="T30" s="3" t="s">
        <v>435</v>
      </c>
      <c r="U30" s="3" t="s">
        <v>436</v>
      </c>
      <c r="V30" s="5" t="s">
        <v>437</v>
      </c>
      <c r="W30" s="3" t="s">
        <v>438</v>
      </c>
      <c r="X30" s="3" t="s">
        <v>438</v>
      </c>
      <c r="Y30" s="3" t="s">
        <v>439</v>
      </c>
      <c r="Z30" s="3" t="s">
        <v>440</v>
      </c>
      <c r="AA30" s="3" t="s">
        <v>441</v>
      </c>
      <c r="AB30" s="3" t="s">
        <v>442</v>
      </c>
      <c r="AC30" s="3" t="s">
        <v>53</v>
      </c>
      <c r="AD30" s="3"/>
      <c r="AE30" s="3" t="s">
        <v>55</v>
      </c>
      <c r="AF30" s="3" t="s">
        <v>74</v>
      </c>
      <c r="AG30" s="3" t="s">
        <v>229</v>
      </c>
      <c r="AH30" s="3" t="s">
        <v>58</v>
      </c>
    </row>
    <row r="31" spans="1:34" ht="15.6">
      <c r="A31" s="6">
        <f>DATE(2023,2,7)+TIME(12,29,16)</f>
        <v>44964.520324074074</v>
      </c>
      <c r="B31" s="7" t="s">
        <v>443</v>
      </c>
      <c r="C31" s="7" t="s">
        <v>444</v>
      </c>
      <c r="D31" s="7" t="s">
        <v>445</v>
      </c>
      <c r="E31" s="7" t="s">
        <v>446</v>
      </c>
      <c r="F31" s="7" t="s">
        <v>125</v>
      </c>
      <c r="G31" s="7" t="s">
        <v>221</v>
      </c>
      <c r="H31" s="7" t="s">
        <v>40</v>
      </c>
      <c r="I31" s="8">
        <f>DATE(2023,3,27)</f>
        <v>45012</v>
      </c>
      <c r="J31" s="8">
        <f>DATE(2023,3,30)</f>
        <v>45015</v>
      </c>
      <c r="K31" s="7" t="s">
        <v>447</v>
      </c>
      <c r="L31" s="7"/>
      <c r="M31" s="7" t="s">
        <v>63</v>
      </c>
      <c r="N31" s="7" t="s">
        <v>41</v>
      </c>
      <c r="O31" s="7"/>
      <c r="P31" s="7"/>
      <c r="Q31" s="7"/>
      <c r="R31" s="7"/>
      <c r="S31" s="7" t="s">
        <v>448</v>
      </c>
      <c r="T31" s="7" t="s">
        <v>449</v>
      </c>
      <c r="U31" s="7" t="s">
        <v>450</v>
      </c>
      <c r="V31" s="9" t="s">
        <v>451</v>
      </c>
      <c r="W31" s="7" t="s">
        <v>452</v>
      </c>
      <c r="X31" s="7" t="s">
        <v>452</v>
      </c>
      <c r="Y31" s="7" t="s">
        <v>453</v>
      </c>
      <c r="Z31" s="7" t="s">
        <v>454</v>
      </c>
      <c r="AA31" s="7"/>
      <c r="AB31" s="7" t="s">
        <v>455</v>
      </c>
      <c r="AC31" s="7" t="s">
        <v>53</v>
      </c>
      <c r="AD31" s="7" t="s">
        <v>54</v>
      </c>
      <c r="AE31" s="7" t="s">
        <v>137</v>
      </c>
      <c r="AF31" s="7" t="s">
        <v>74</v>
      </c>
      <c r="AG31" s="7" t="s">
        <v>75</v>
      </c>
      <c r="AH31" s="7" t="s">
        <v>58</v>
      </c>
    </row>
    <row r="32" spans="1:34" ht="15.6">
      <c r="A32" s="2">
        <f>DATE(2023,1,23)+TIME(14,48,25)</f>
        <v>44949.616956018515</v>
      </c>
      <c r="B32" s="3" t="s">
        <v>456</v>
      </c>
      <c r="C32" s="3" t="s">
        <v>457</v>
      </c>
      <c r="D32" s="3" t="s">
        <v>458</v>
      </c>
      <c r="E32" s="3" t="s">
        <v>459</v>
      </c>
      <c r="F32" s="3" t="s">
        <v>38</v>
      </c>
      <c r="G32" s="3" t="s">
        <v>221</v>
      </c>
      <c r="H32" s="3" t="s">
        <v>40</v>
      </c>
      <c r="I32" s="4">
        <f>DATE(2023,3,27)</f>
        <v>45012</v>
      </c>
      <c r="J32" s="4">
        <f>DATE(2023,3,31)</f>
        <v>45016</v>
      </c>
      <c r="K32" s="3"/>
      <c r="L32" s="3"/>
      <c r="M32" s="3" t="s">
        <v>63</v>
      </c>
      <c r="N32" s="3" t="s">
        <v>41</v>
      </c>
      <c r="O32" s="3"/>
      <c r="P32" s="3"/>
      <c r="Q32" s="3"/>
      <c r="R32" s="3" t="s">
        <v>460</v>
      </c>
      <c r="S32" s="3" t="s">
        <v>461</v>
      </c>
      <c r="T32" s="3" t="s">
        <v>462</v>
      </c>
      <c r="U32" s="3" t="s">
        <v>463</v>
      </c>
      <c r="V32" s="5" t="s">
        <v>464</v>
      </c>
      <c r="W32" s="3" t="s">
        <v>465</v>
      </c>
      <c r="X32" s="3" t="s">
        <v>465</v>
      </c>
      <c r="Y32" s="3" t="s">
        <v>466</v>
      </c>
      <c r="Z32" s="3" t="s">
        <v>467</v>
      </c>
      <c r="AA32" s="3" t="s">
        <v>468</v>
      </c>
      <c r="AB32" s="3" t="s">
        <v>469</v>
      </c>
      <c r="AC32" s="3" t="s">
        <v>53</v>
      </c>
      <c r="AD32" s="3" t="s">
        <v>295</v>
      </c>
      <c r="AE32" s="3" t="s">
        <v>55</v>
      </c>
      <c r="AF32" s="3" t="s">
        <v>56</v>
      </c>
      <c r="AG32" s="3" t="s">
        <v>75</v>
      </c>
      <c r="AH32" s="3" t="s">
        <v>58</v>
      </c>
    </row>
    <row r="33" spans="1:34" ht="15.6">
      <c r="A33" s="6">
        <f>DATE(2023,2,21)+TIME(18,44,21)</f>
        <v>44978.780798611115</v>
      </c>
      <c r="B33" s="7" t="s">
        <v>470</v>
      </c>
      <c r="C33" s="7" t="s">
        <v>471</v>
      </c>
      <c r="D33" s="7" t="s">
        <v>472</v>
      </c>
      <c r="E33" s="7" t="s">
        <v>473</v>
      </c>
      <c r="F33" s="7" t="s">
        <v>125</v>
      </c>
      <c r="G33" s="7" t="s">
        <v>221</v>
      </c>
      <c r="H33" s="7" t="s">
        <v>40</v>
      </c>
      <c r="I33" s="8">
        <f>DATE(2023,3,27)</f>
        <v>45012</v>
      </c>
      <c r="J33" s="8">
        <f>DATE(2023,3,30)</f>
        <v>45015</v>
      </c>
      <c r="K33" s="7"/>
      <c r="L33" s="7"/>
      <c r="M33" s="7" t="s">
        <v>63</v>
      </c>
      <c r="N33" s="7" t="s">
        <v>126</v>
      </c>
      <c r="O33" s="7"/>
      <c r="P33" s="7"/>
      <c r="Q33" s="7"/>
      <c r="R33" s="7"/>
      <c r="S33" s="7" t="s">
        <v>474</v>
      </c>
      <c r="T33" s="7" t="s">
        <v>475</v>
      </c>
      <c r="U33" s="7" t="s">
        <v>476</v>
      </c>
      <c r="V33" s="9" t="s">
        <v>477</v>
      </c>
      <c r="W33" s="7" t="s">
        <v>478</v>
      </c>
      <c r="X33" s="7" t="s">
        <v>478</v>
      </c>
      <c r="Y33" s="7" t="s">
        <v>479</v>
      </c>
      <c r="Z33" s="7" t="s">
        <v>204</v>
      </c>
      <c r="AA33" s="7" t="s">
        <v>480</v>
      </c>
      <c r="AB33" s="7" t="s">
        <v>481</v>
      </c>
      <c r="AC33" s="7" t="s">
        <v>429</v>
      </c>
      <c r="AD33" s="7" t="s">
        <v>54</v>
      </c>
      <c r="AE33" s="7" t="s">
        <v>137</v>
      </c>
      <c r="AF33" s="7" t="s">
        <v>120</v>
      </c>
      <c r="AG33" s="7" t="s">
        <v>229</v>
      </c>
      <c r="AH33" s="7" t="s">
        <v>58</v>
      </c>
    </row>
    <row r="34" spans="1:34" ht="15.6">
      <c r="A34" s="6">
        <f>DATE(2023,1,20)+TIME(15,1,8)</f>
        <v>44946.625787037039</v>
      </c>
      <c r="B34" s="7" t="s">
        <v>482</v>
      </c>
      <c r="C34" s="7" t="s">
        <v>483</v>
      </c>
      <c r="D34" s="7" t="s">
        <v>484</v>
      </c>
      <c r="E34" s="7" t="s">
        <v>433</v>
      </c>
      <c r="F34" s="7" t="s">
        <v>125</v>
      </c>
      <c r="G34" s="7" t="s">
        <v>221</v>
      </c>
      <c r="H34" s="7" t="s">
        <v>40</v>
      </c>
      <c r="I34" s="8">
        <f>DATE(2023,3,27)</f>
        <v>45012</v>
      </c>
      <c r="J34" s="8">
        <f>DATE(2023,3,30)</f>
        <v>45015</v>
      </c>
      <c r="K34" s="7"/>
      <c r="L34" s="7"/>
      <c r="M34" s="7" t="s">
        <v>63</v>
      </c>
      <c r="N34" s="7" t="s">
        <v>41</v>
      </c>
      <c r="O34" s="7"/>
      <c r="P34" s="7"/>
      <c r="Q34" s="7"/>
      <c r="R34" s="7"/>
      <c r="S34" s="7" t="s">
        <v>485</v>
      </c>
      <c r="T34" s="7" t="s">
        <v>486</v>
      </c>
      <c r="U34" s="7" t="s">
        <v>487</v>
      </c>
      <c r="V34" s="9" t="s">
        <v>488</v>
      </c>
      <c r="W34" s="7" t="s">
        <v>489</v>
      </c>
      <c r="X34" s="7" t="s">
        <v>489</v>
      </c>
      <c r="Y34" s="7" t="s">
        <v>490</v>
      </c>
      <c r="Z34" s="7" t="s">
        <v>440</v>
      </c>
      <c r="AA34" s="7" t="s">
        <v>441</v>
      </c>
      <c r="AB34" s="7" t="s">
        <v>491</v>
      </c>
      <c r="AC34" s="7" t="s">
        <v>53</v>
      </c>
      <c r="AD34" s="7" t="s">
        <v>54</v>
      </c>
      <c r="AE34" s="7" t="s">
        <v>137</v>
      </c>
      <c r="AF34" s="7" t="s">
        <v>120</v>
      </c>
      <c r="AG34" s="7" t="s">
        <v>75</v>
      </c>
      <c r="AH34" s="7" t="s">
        <v>58</v>
      </c>
    </row>
    <row r="35" spans="1:34" ht="15.6">
      <c r="A35" s="2">
        <f>DATE(2023,2,20)+TIME(17,57,25)</f>
        <v>44977.748206018521</v>
      </c>
      <c r="B35" s="3" t="s">
        <v>492</v>
      </c>
      <c r="C35" s="3" t="s">
        <v>493</v>
      </c>
      <c r="D35" s="3" t="s">
        <v>494</v>
      </c>
      <c r="E35" s="3" t="s">
        <v>313</v>
      </c>
      <c r="F35" s="3"/>
      <c r="G35" s="3" t="s">
        <v>221</v>
      </c>
      <c r="H35" s="3" t="s">
        <v>40</v>
      </c>
      <c r="I35" s="4">
        <f>DATE(2023,3,27)</f>
        <v>45012</v>
      </c>
      <c r="J35" s="4">
        <f>DATE(2023,3,30)</f>
        <v>45015</v>
      </c>
      <c r="K35" s="3" t="s">
        <v>495</v>
      </c>
      <c r="L35" s="3" t="s">
        <v>496</v>
      </c>
      <c r="M35" s="3"/>
      <c r="N35" s="3" t="s">
        <v>126</v>
      </c>
      <c r="O35" s="3"/>
      <c r="P35" s="3"/>
      <c r="Q35" s="3"/>
      <c r="R35" s="3"/>
      <c r="S35" s="3" t="s">
        <v>497</v>
      </c>
      <c r="T35" s="3" t="s">
        <v>498</v>
      </c>
      <c r="U35" s="3" t="s">
        <v>499</v>
      </c>
      <c r="V35" s="5" t="s">
        <v>500</v>
      </c>
      <c r="W35" s="3" t="s">
        <v>501</v>
      </c>
      <c r="X35" s="3" t="s">
        <v>501</v>
      </c>
      <c r="Y35" s="3" t="s">
        <v>502</v>
      </c>
      <c r="Z35" s="3" t="s">
        <v>321</v>
      </c>
      <c r="AA35" s="3" t="s">
        <v>322</v>
      </c>
      <c r="AB35" s="3" t="s">
        <v>502</v>
      </c>
      <c r="AC35" s="3" t="s">
        <v>295</v>
      </c>
      <c r="AD35" s="3" t="s">
        <v>104</v>
      </c>
      <c r="AE35" s="3" t="s">
        <v>137</v>
      </c>
      <c r="AF35" s="3" t="s">
        <v>120</v>
      </c>
      <c r="AG35" s="3" t="s">
        <v>57</v>
      </c>
      <c r="AH35" s="3" t="s">
        <v>58</v>
      </c>
    </row>
    <row r="36" spans="1:34" ht="15.6">
      <c r="A36" s="6">
        <f>DATE(2023,1,20)+TIME(12,24,43)</f>
        <v>44946.517164351855</v>
      </c>
      <c r="B36" s="7" t="s">
        <v>390</v>
      </c>
      <c r="C36" s="7" t="s">
        <v>503</v>
      </c>
      <c r="D36" s="7" t="s">
        <v>504</v>
      </c>
      <c r="E36" s="7" t="s">
        <v>37</v>
      </c>
      <c r="F36" s="7" t="s">
        <v>125</v>
      </c>
      <c r="G36" s="7" t="s">
        <v>221</v>
      </c>
      <c r="H36" s="7" t="s">
        <v>40</v>
      </c>
      <c r="I36" s="8">
        <f>DATE(2023,3,27)</f>
        <v>45012</v>
      </c>
      <c r="J36" s="8">
        <f>DATE(2023,3,30)</f>
        <v>45015</v>
      </c>
      <c r="K36" s="7"/>
      <c r="L36" s="7"/>
      <c r="M36" s="7" t="s">
        <v>63</v>
      </c>
      <c r="N36" s="7" t="s">
        <v>261</v>
      </c>
      <c r="O36" s="7" t="s">
        <v>505</v>
      </c>
      <c r="P36" s="7"/>
      <c r="Q36" s="7"/>
      <c r="R36" s="7"/>
      <c r="S36" s="7" t="s">
        <v>506</v>
      </c>
      <c r="T36" s="7" t="s">
        <v>507</v>
      </c>
      <c r="U36" s="7" t="s">
        <v>508</v>
      </c>
      <c r="V36" s="9" t="s">
        <v>509</v>
      </c>
      <c r="W36" s="7" t="s">
        <v>510</v>
      </c>
      <c r="X36" s="7" t="s">
        <v>510</v>
      </c>
      <c r="Y36" s="7" t="s">
        <v>511</v>
      </c>
      <c r="Z36" s="7" t="s">
        <v>50</v>
      </c>
      <c r="AA36" s="7" t="s">
        <v>51</v>
      </c>
      <c r="AB36" s="7" t="s">
        <v>512</v>
      </c>
      <c r="AC36" s="7" t="s">
        <v>53</v>
      </c>
      <c r="AD36" s="7" t="s">
        <v>152</v>
      </c>
      <c r="AE36" s="7" t="s">
        <v>137</v>
      </c>
      <c r="AF36" s="7" t="s">
        <v>74</v>
      </c>
      <c r="AG36" s="7" t="s">
        <v>75</v>
      </c>
      <c r="AH36" s="7" t="s">
        <v>58</v>
      </c>
    </row>
    <row r="37" spans="1:34" ht="15.6">
      <c r="A37" s="2">
        <f>DATE(2023,2,14)+TIME(14,16,42)</f>
        <v>44971.594930555555</v>
      </c>
      <c r="B37" s="3" t="s">
        <v>513</v>
      </c>
      <c r="C37" s="3" t="s">
        <v>514</v>
      </c>
      <c r="D37" s="3" t="s">
        <v>515</v>
      </c>
      <c r="E37" s="3" t="s">
        <v>473</v>
      </c>
      <c r="F37" s="3" t="s">
        <v>125</v>
      </c>
      <c r="G37" s="3" t="s">
        <v>221</v>
      </c>
      <c r="H37" s="3" t="s">
        <v>40</v>
      </c>
      <c r="I37" s="4">
        <f>DATE(2023,3,27)</f>
        <v>45012</v>
      </c>
      <c r="J37" s="4">
        <f>DATE(2023,3,30)</f>
        <v>45015</v>
      </c>
      <c r="K37" s="3"/>
      <c r="L37" s="3"/>
      <c r="M37" s="3"/>
      <c r="N37" s="3" t="s">
        <v>41</v>
      </c>
      <c r="O37" s="3"/>
      <c r="P37" s="3"/>
      <c r="Q37" s="3"/>
      <c r="R37" s="3"/>
      <c r="S37" s="3" t="s">
        <v>516</v>
      </c>
      <c r="T37" s="3" t="s">
        <v>517</v>
      </c>
      <c r="U37" s="3" t="s">
        <v>518</v>
      </c>
      <c r="V37" s="5" t="s">
        <v>519</v>
      </c>
      <c r="W37" s="3" t="s">
        <v>520</v>
      </c>
      <c r="X37" s="3" t="s">
        <v>520</v>
      </c>
      <c r="Y37" s="3" t="s">
        <v>521</v>
      </c>
      <c r="Z37" s="3" t="s">
        <v>204</v>
      </c>
      <c r="AA37" s="3" t="s">
        <v>480</v>
      </c>
      <c r="AB37" s="3" t="s">
        <v>522</v>
      </c>
      <c r="AC37" s="3" t="s">
        <v>429</v>
      </c>
      <c r="AD37" s="3"/>
      <c r="AE37" s="3" t="s">
        <v>137</v>
      </c>
      <c r="AF37" s="3" t="s">
        <v>120</v>
      </c>
      <c r="AG37" s="3" t="s">
        <v>57</v>
      </c>
      <c r="AH37" s="3" t="s">
        <v>58</v>
      </c>
    </row>
    <row r="38" spans="1:34" ht="15.6">
      <c r="A38" s="6">
        <f>DATE(2023,1,24)+TIME(21,11,38)</f>
        <v>44950.8830787037</v>
      </c>
      <c r="B38" s="7" t="s">
        <v>168</v>
      </c>
      <c r="C38" s="7" t="s">
        <v>523</v>
      </c>
      <c r="D38" s="7" t="s">
        <v>524</v>
      </c>
      <c r="E38" s="7" t="s">
        <v>379</v>
      </c>
      <c r="F38" s="7" t="s">
        <v>38</v>
      </c>
      <c r="G38" s="7" t="s">
        <v>221</v>
      </c>
      <c r="H38" s="7" t="s">
        <v>40</v>
      </c>
      <c r="I38" s="8">
        <f>DATE(2023,3,27)</f>
        <v>45012</v>
      </c>
      <c r="J38" s="8">
        <f>DATE(2023,3,30)</f>
        <v>45015</v>
      </c>
      <c r="K38" s="7"/>
      <c r="L38" s="7"/>
      <c r="M38" s="7" t="s">
        <v>63</v>
      </c>
      <c r="N38" s="7" t="s">
        <v>41</v>
      </c>
      <c r="O38" s="7"/>
      <c r="P38" s="7"/>
      <c r="Q38" s="7"/>
      <c r="R38" s="7"/>
      <c r="S38" s="7" t="s">
        <v>525</v>
      </c>
      <c r="T38" s="7" t="s">
        <v>526</v>
      </c>
      <c r="U38" s="7" t="s">
        <v>527</v>
      </c>
      <c r="V38" s="9" t="s">
        <v>528</v>
      </c>
      <c r="W38" s="7" t="s">
        <v>529</v>
      </c>
      <c r="X38" s="7" t="s">
        <v>529</v>
      </c>
      <c r="Y38" s="7" t="s">
        <v>530</v>
      </c>
      <c r="Z38" s="7" t="s">
        <v>387</v>
      </c>
      <c r="AA38" s="7" t="s">
        <v>388</v>
      </c>
      <c r="AB38" s="7" t="s">
        <v>531</v>
      </c>
      <c r="AC38" s="7" t="s">
        <v>429</v>
      </c>
      <c r="AD38" s="7" t="s">
        <v>324</v>
      </c>
      <c r="AE38" s="7" t="s">
        <v>55</v>
      </c>
      <c r="AF38" s="7" t="s">
        <v>56</v>
      </c>
      <c r="AG38" s="7" t="s">
        <v>75</v>
      </c>
      <c r="AH38" s="7" t="s">
        <v>58</v>
      </c>
    </row>
    <row r="39" spans="1:34" ht="15.6">
      <c r="A39" s="2">
        <f>DATE(2023,2,8)+TIME(12,50,39)</f>
        <v>44965.535173611112</v>
      </c>
      <c r="B39" s="3" t="s">
        <v>390</v>
      </c>
      <c r="C39" s="3" t="s">
        <v>532</v>
      </c>
      <c r="D39" s="3" t="s">
        <v>533</v>
      </c>
      <c r="E39" s="3" t="s">
        <v>354</v>
      </c>
      <c r="F39" s="3" t="s">
        <v>125</v>
      </c>
      <c r="G39" s="3" t="s">
        <v>221</v>
      </c>
      <c r="H39" s="3" t="s">
        <v>40</v>
      </c>
      <c r="I39" s="4">
        <f>DATE(2023,3,27)</f>
        <v>45012</v>
      </c>
      <c r="J39" s="4">
        <f>DATE(2023,3,31)</f>
        <v>45016</v>
      </c>
      <c r="K39" s="3"/>
      <c r="L39" s="3"/>
      <c r="M39" s="3" t="s">
        <v>63</v>
      </c>
      <c r="N39" s="3" t="s">
        <v>261</v>
      </c>
      <c r="O39" s="3" t="s">
        <v>355</v>
      </c>
      <c r="P39" s="3"/>
      <c r="Q39" s="3"/>
      <c r="R39" s="3" t="s">
        <v>355</v>
      </c>
      <c r="S39" s="3" t="s">
        <v>534</v>
      </c>
      <c r="T39" s="3" t="s">
        <v>535</v>
      </c>
      <c r="U39" s="3" t="s">
        <v>536</v>
      </c>
      <c r="V39" s="5" t="s">
        <v>537</v>
      </c>
      <c r="W39" s="3" t="s">
        <v>538</v>
      </c>
      <c r="X39" s="3" t="s">
        <v>538</v>
      </c>
      <c r="Y39" s="3" t="s">
        <v>539</v>
      </c>
      <c r="Z39" s="3" t="s">
        <v>363</v>
      </c>
      <c r="AA39" s="3" t="s">
        <v>364</v>
      </c>
      <c r="AB39" s="3" t="s">
        <v>540</v>
      </c>
      <c r="AC39" s="3" t="s">
        <v>53</v>
      </c>
      <c r="AD39" s="3" t="s">
        <v>54</v>
      </c>
      <c r="AE39" s="3" t="s">
        <v>137</v>
      </c>
      <c r="AF39" s="3" t="s">
        <v>120</v>
      </c>
      <c r="AG39" s="3" t="s">
        <v>229</v>
      </c>
      <c r="AH39" s="3" t="s">
        <v>58</v>
      </c>
    </row>
    <row r="40" spans="1:34" ht="15.6">
      <c r="A40" s="6">
        <f>DATE(2023,1,20)+TIME(12,30,46)</f>
        <v>44946.521365740744</v>
      </c>
      <c r="B40" s="7" t="s">
        <v>541</v>
      </c>
      <c r="C40" s="7" t="s">
        <v>542</v>
      </c>
      <c r="D40" s="7" t="s">
        <v>543</v>
      </c>
      <c r="E40" s="7" t="s">
        <v>313</v>
      </c>
      <c r="F40" s="7" t="s">
        <v>38</v>
      </c>
      <c r="G40" s="7" t="s">
        <v>221</v>
      </c>
      <c r="H40" s="7" t="s">
        <v>40</v>
      </c>
      <c r="I40" s="8">
        <f>DATE(2023,3,27)</f>
        <v>45012</v>
      </c>
      <c r="J40" s="8">
        <f>DATE(2023,3,30)</f>
        <v>45015</v>
      </c>
      <c r="K40" s="7" t="s">
        <v>544</v>
      </c>
      <c r="L40" s="7"/>
      <c r="M40" s="7" t="s">
        <v>63</v>
      </c>
      <c r="N40" s="7" t="s">
        <v>41</v>
      </c>
      <c r="O40" s="7"/>
      <c r="P40" s="7"/>
      <c r="Q40" s="7"/>
      <c r="R40" s="7"/>
      <c r="S40" s="7" t="s">
        <v>545</v>
      </c>
      <c r="T40" s="7" t="s">
        <v>546</v>
      </c>
      <c r="U40" s="7" t="s">
        <v>547</v>
      </c>
      <c r="V40" s="9" t="s">
        <v>548</v>
      </c>
      <c r="W40" s="7" t="s">
        <v>549</v>
      </c>
      <c r="X40" s="7" t="s">
        <v>549</v>
      </c>
      <c r="Y40" s="7" t="s">
        <v>550</v>
      </c>
      <c r="Z40" s="7" t="s">
        <v>321</v>
      </c>
      <c r="AA40" s="7" t="s">
        <v>322</v>
      </c>
      <c r="AB40" s="7" t="s">
        <v>551</v>
      </c>
      <c r="AC40" s="7" t="s">
        <v>53</v>
      </c>
      <c r="AD40" s="7" t="s">
        <v>54</v>
      </c>
      <c r="AE40" s="7" t="s">
        <v>55</v>
      </c>
      <c r="AF40" s="7" t="s">
        <v>74</v>
      </c>
      <c r="AG40" s="7" t="s">
        <v>75</v>
      </c>
      <c r="AH40" s="7" t="s">
        <v>58</v>
      </c>
    </row>
    <row r="41" spans="1:34" ht="15.6">
      <c r="A41" s="2">
        <f>DATE(2023,2,22)+TIME(14,24,36)</f>
        <v>44979.600416666668</v>
      </c>
      <c r="B41" s="3" t="s">
        <v>552</v>
      </c>
      <c r="C41" s="3" t="s">
        <v>553</v>
      </c>
      <c r="D41" s="3" t="s">
        <v>554</v>
      </c>
      <c r="E41" s="3" t="s">
        <v>299</v>
      </c>
      <c r="F41" s="3" t="s">
        <v>38</v>
      </c>
      <c r="G41" s="3" t="s">
        <v>221</v>
      </c>
      <c r="H41" s="3" t="s">
        <v>40</v>
      </c>
      <c r="I41" s="4">
        <f>DATE(2023,3,27)</f>
        <v>45012</v>
      </c>
      <c r="J41" s="4">
        <f>DATE(2023,3,30)</f>
        <v>45015</v>
      </c>
      <c r="K41" s="3"/>
      <c r="L41" s="3" t="s">
        <v>555</v>
      </c>
      <c r="M41" s="3" t="s">
        <v>63</v>
      </c>
      <c r="N41" s="3" t="s">
        <v>126</v>
      </c>
      <c r="O41" s="3"/>
      <c r="P41" s="3"/>
      <c r="Q41" s="3"/>
      <c r="R41" s="3" t="s">
        <v>556</v>
      </c>
      <c r="S41" s="3" t="s">
        <v>557</v>
      </c>
      <c r="T41" s="3" t="s">
        <v>558</v>
      </c>
      <c r="U41" s="3" t="s">
        <v>559</v>
      </c>
      <c r="V41" s="5" t="s">
        <v>560</v>
      </c>
      <c r="W41" s="3" t="s">
        <v>561</v>
      </c>
      <c r="X41" s="3" t="s">
        <v>561</v>
      </c>
      <c r="Y41" s="3" t="s">
        <v>562</v>
      </c>
      <c r="Z41" s="3" t="s">
        <v>307</v>
      </c>
      <c r="AA41" s="3" t="s">
        <v>308</v>
      </c>
      <c r="AB41" s="3" t="s">
        <v>563</v>
      </c>
      <c r="AC41" s="3" t="s">
        <v>53</v>
      </c>
      <c r="AD41" s="3" t="s">
        <v>104</v>
      </c>
      <c r="AE41" s="3" t="s">
        <v>55</v>
      </c>
      <c r="AF41" s="3" t="s">
        <v>120</v>
      </c>
      <c r="AG41" s="3" t="s">
        <v>75</v>
      </c>
      <c r="AH41" s="3" t="s">
        <v>58</v>
      </c>
    </row>
    <row r="42" spans="1:34" ht="15.6">
      <c r="A42" s="6">
        <f>DATE(2023,2,22)+TIME(10,7,50)</f>
        <v>44979.422106481485</v>
      </c>
      <c r="B42" s="7" t="s">
        <v>564</v>
      </c>
      <c r="C42" s="7" t="s">
        <v>565</v>
      </c>
      <c r="D42" s="7" t="s">
        <v>566</v>
      </c>
      <c r="E42" s="7" t="s">
        <v>232</v>
      </c>
      <c r="F42" s="7" t="s">
        <v>38</v>
      </c>
      <c r="G42" s="7" t="s">
        <v>221</v>
      </c>
      <c r="H42" s="7" t="s">
        <v>40</v>
      </c>
      <c r="I42" s="8">
        <f>DATE(2023,3,27)</f>
        <v>45012</v>
      </c>
      <c r="J42" s="8">
        <f>DATE(2023,3,30)</f>
        <v>45015</v>
      </c>
      <c r="K42" s="7"/>
      <c r="L42" s="7"/>
      <c r="M42" s="7"/>
      <c r="N42" s="7" t="s">
        <v>126</v>
      </c>
      <c r="O42" s="7"/>
      <c r="P42" s="7"/>
      <c r="Q42" s="7"/>
      <c r="R42" s="7"/>
      <c r="S42" s="7" t="s">
        <v>567</v>
      </c>
      <c r="T42" s="7" t="s">
        <v>568</v>
      </c>
      <c r="U42" s="7" t="s">
        <v>569</v>
      </c>
      <c r="V42" s="9" t="s">
        <v>570</v>
      </c>
      <c r="W42" s="7" t="s">
        <v>571</v>
      </c>
      <c r="X42" s="7" t="s">
        <v>571</v>
      </c>
      <c r="Y42" s="7" t="s">
        <v>572</v>
      </c>
      <c r="Z42" s="7" t="s">
        <v>239</v>
      </c>
      <c r="AA42" s="7" t="s">
        <v>240</v>
      </c>
      <c r="AB42" s="7" t="s">
        <v>573</v>
      </c>
      <c r="AC42" s="7" t="s">
        <v>53</v>
      </c>
      <c r="AD42" s="7" t="s">
        <v>54</v>
      </c>
      <c r="AE42" s="7" t="s">
        <v>55</v>
      </c>
      <c r="AF42" s="7" t="s">
        <v>56</v>
      </c>
      <c r="AG42" s="7" t="s">
        <v>75</v>
      </c>
      <c r="AH42" s="7" t="s">
        <v>58</v>
      </c>
    </row>
    <row r="43" spans="1:34" ht="15.6">
      <c r="A43" s="2">
        <f>DATE(2023,3,1)+TIME(20,46,40)</f>
        <v>44986.865740740737</v>
      </c>
      <c r="B43" s="3" t="s">
        <v>574</v>
      </c>
      <c r="C43" s="3" t="s">
        <v>575</v>
      </c>
      <c r="D43" s="3" t="s">
        <v>576</v>
      </c>
      <c r="E43" s="3" t="s">
        <v>141</v>
      </c>
      <c r="F43" s="3" t="s">
        <v>125</v>
      </c>
      <c r="G43" s="3" t="s">
        <v>221</v>
      </c>
      <c r="H43" s="3" t="s">
        <v>40</v>
      </c>
      <c r="I43" s="4">
        <f>DATE(2023,3,27)</f>
        <v>45012</v>
      </c>
      <c r="J43" s="4">
        <f>DATE(2023,3,30)</f>
        <v>45015</v>
      </c>
      <c r="K43" s="3"/>
      <c r="L43" s="3"/>
      <c r="M43" s="3"/>
      <c r="N43" s="3" t="s">
        <v>126</v>
      </c>
      <c r="O43" s="3"/>
      <c r="P43" s="3"/>
      <c r="Q43" s="3"/>
      <c r="R43" s="3"/>
      <c r="S43" s="3" t="s">
        <v>577</v>
      </c>
      <c r="T43" s="3" t="s">
        <v>578</v>
      </c>
      <c r="U43" s="3" t="s">
        <v>579</v>
      </c>
      <c r="V43" s="5" t="s">
        <v>580</v>
      </c>
      <c r="W43" s="3" t="s">
        <v>581</v>
      </c>
      <c r="X43" s="3" t="s">
        <v>581</v>
      </c>
      <c r="Y43" s="3" t="s">
        <v>582</v>
      </c>
      <c r="Z43" s="3" t="s">
        <v>148</v>
      </c>
      <c r="AA43" s="3" t="s">
        <v>149</v>
      </c>
      <c r="AB43" s="3" t="s">
        <v>583</v>
      </c>
      <c r="AC43" s="3" t="s">
        <v>53</v>
      </c>
      <c r="AD43" s="3" t="s">
        <v>54</v>
      </c>
      <c r="AE43" s="3" t="s">
        <v>137</v>
      </c>
      <c r="AF43" s="3" t="s">
        <v>74</v>
      </c>
      <c r="AG43" s="3" t="s">
        <v>57</v>
      </c>
      <c r="AH43" s="3" t="s">
        <v>58</v>
      </c>
    </row>
    <row r="44" spans="1:34" ht="15.6">
      <c r="A44" s="6">
        <f>DATE(2023,3,2)+TIME(9,38,0)</f>
        <v>44987.401388888888</v>
      </c>
      <c r="B44" s="7" t="s">
        <v>584</v>
      </c>
      <c r="C44" s="7" t="s">
        <v>585</v>
      </c>
      <c r="D44" s="7" t="s">
        <v>586</v>
      </c>
      <c r="E44" s="7" t="s">
        <v>108</v>
      </c>
      <c r="F44" s="7" t="s">
        <v>125</v>
      </c>
      <c r="G44" s="7" t="s">
        <v>221</v>
      </c>
      <c r="H44" s="7" t="s">
        <v>40</v>
      </c>
      <c r="I44" s="8">
        <f>DATE(2023,3,27)</f>
        <v>45012</v>
      </c>
      <c r="J44" s="8">
        <f>DATE(2023,3,30)</f>
        <v>45015</v>
      </c>
      <c r="K44" s="7"/>
      <c r="L44" s="7"/>
      <c r="M44" s="7" t="s">
        <v>63</v>
      </c>
      <c r="N44" s="7" t="s">
        <v>126</v>
      </c>
      <c r="O44" s="7"/>
      <c r="P44" s="7"/>
      <c r="Q44" s="7"/>
      <c r="R44" s="7"/>
      <c r="S44" s="7" t="s">
        <v>587</v>
      </c>
      <c r="T44" s="7" t="s">
        <v>588</v>
      </c>
      <c r="U44" s="7" t="s">
        <v>589</v>
      </c>
      <c r="V44" s="9" t="s">
        <v>590</v>
      </c>
      <c r="W44" s="7" t="s">
        <v>591</v>
      </c>
      <c r="X44" s="7" t="s">
        <v>591</v>
      </c>
      <c r="Y44" s="7" t="s">
        <v>592</v>
      </c>
      <c r="Z44" s="7" t="s">
        <v>117</v>
      </c>
      <c r="AA44" s="7" t="s">
        <v>118</v>
      </c>
      <c r="AB44" s="7" t="s">
        <v>593</v>
      </c>
      <c r="AC44" s="7" t="s">
        <v>53</v>
      </c>
      <c r="AD44" s="7" t="s">
        <v>104</v>
      </c>
      <c r="AE44" s="7" t="s">
        <v>137</v>
      </c>
      <c r="AF44" s="7" t="s">
        <v>417</v>
      </c>
      <c r="AG44" s="7" t="s">
        <v>57</v>
      </c>
      <c r="AH44" s="7" t="s">
        <v>58</v>
      </c>
    </row>
    <row r="45" spans="1:34" ht="15.6">
      <c r="A45" s="2">
        <f>DATE(2023,2,9)+TIME(12,57,36)</f>
        <v>44966.54</v>
      </c>
      <c r="B45" s="3" t="s">
        <v>594</v>
      </c>
      <c r="C45" s="3" t="s">
        <v>595</v>
      </c>
      <c r="D45" s="3" t="s">
        <v>596</v>
      </c>
      <c r="E45" s="3" t="s">
        <v>433</v>
      </c>
      <c r="F45" s="3" t="s">
        <v>125</v>
      </c>
      <c r="G45" s="3" t="s">
        <v>221</v>
      </c>
      <c r="H45" s="3" t="s">
        <v>40</v>
      </c>
      <c r="I45" s="4">
        <f>DATE(2023,3,27)</f>
        <v>45012</v>
      </c>
      <c r="J45" s="4">
        <f>DATE(2023,3,30)</f>
        <v>45015</v>
      </c>
      <c r="K45" s="3"/>
      <c r="L45" s="3"/>
      <c r="M45" s="3" t="s">
        <v>63</v>
      </c>
      <c r="N45" s="3" t="s">
        <v>41</v>
      </c>
      <c r="O45" s="3"/>
      <c r="P45" s="3"/>
      <c r="Q45" s="3"/>
      <c r="R45" s="3"/>
      <c r="S45" s="3" t="s">
        <v>597</v>
      </c>
      <c r="T45" s="3" t="s">
        <v>598</v>
      </c>
      <c r="U45" s="3" t="s">
        <v>599</v>
      </c>
      <c r="V45" s="5" t="s">
        <v>600</v>
      </c>
      <c r="W45" s="3" t="s">
        <v>601</v>
      </c>
      <c r="X45" s="3" t="s">
        <v>601</v>
      </c>
      <c r="Y45" s="3" t="s">
        <v>602</v>
      </c>
      <c r="Z45" s="3" t="s">
        <v>440</v>
      </c>
      <c r="AA45" s="3" t="s">
        <v>441</v>
      </c>
      <c r="AB45" s="3" t="s">
        <v>603</v>
      </c>
      <c r="AC45" s="3" t="s">
        <v>53</v>
      </c>
      <c r="AD45" s="3" t="s">
        <v>54</v>
      </c>
      <c r="AE45" s="3" t="s">
        <v>137</v>
      </c>
      <c r="AF45" s="3" t="s">
        <v>120</v>
      </c>
      <c r="AG45" s="3" t="s">
        <v>229</v>
      </c>
      <c r="AH45" s="3" t="s">
        <v>58</v>
      </c>
    </row>
    <row r="46" spans="1:34" ht="15.6">
      <c r="A46" s="2">
        <f>DATE(2023,2,7)+TIME(10,40,18)</f>
        <v>44964.444652777776</v>
      </c>
      <c r="B46" s="3" t="s">
        <v>604</v>
      </c>
      <c r="C46" s="3" t="s">
        <v>605</v>
      </c>
      <c r="D46" s="3" t="s">
        <v>606</v>
      </c>
      <c r="E46" s="3" t="s">
        <v>607</v>
      </c>
      <c r="F46" s="3" t="s">
        <v>38</v>
      </c>
      <c r="G46" s="3" t="s">
        <v>221</v>
      </c>
      <c r="H46" s="3" t="s">
        <v>40</v>
      </c>
      <c r="I46" s="4">
        <f>DATE(2023,3,27)</f>
        <v>45012</v>
      </c>
      <c r="J46" s="4">
        <f>DATE(2023,3,30)</f>
        <v>45015</v>
      </c>
      <c r="K46" s="3"/>
      <c r="L46" s="3"/>
      <c r="M46" s="3" t="s">
        <v>63</v>
      </c>
      <c r="N46" s="3" t="s">
        <v>41</v>
      </c>
      <c r="O46" s="3"/>
      <c r="P46" s="3"/>
      <c r="Q46" s="3"/>
      <c r="R46" s="3"/>
      <c r="S46" s="3" t="s">
        <v>608</v>
      </c>
      <c r="T46" s="3" t="s">
        <v>609</v>
      </c>
      <c r="U46" s="3" t="s">
        <v>610</v>
      </c>
      <c r="V46" s="5" t="s">
        <v>611</v>
      </c>
      <c r="W46" s="3" t="s">
        <v>612</v>
      </c>
      <c r="X46" s="3" t="s">
        <v>612</v>
      </c>
      <c r="Y46" s="3" t="s">
        <v>613</v>
      </c>
      <c r="Z46" s="3" t="s">
        <v>614</v>
      </c>
      <c r="AA46" s="3" t="s">
        <v>615</v>
      </c>
      <c r="AB46" s="3" t="s">
        <v>616</v>
      </c>
      <c r="AC46" s="3" t="s">
        <v>53</v>
      </c>
      <c r="AD46" s="3" t="s">
        <v>54</v>
      </c>
      <c r="AE46" s="3" t="s">
        <v>55</v>
      </c>
      <c r="AF46" s="3" t="s">
        <v>74</v>
      </c>
      <c r="AG46" s="3" t="s">
        <v>229</v>
      </c>
      <c r="AH46" s="3" t="s">
        <v>58</v>
      </c>
    </row>
    <row r="47" spans="1:34" ht="15.6">
      <c r="A47" s="6">
        <f>DATE(2023,1,20)+TIME(16,14,26)</f>
        <v>44946.676689814813</v>
      </c>
      <c r="B47" s="7" t="s">
        <v>617</v>
      </c>
      <c r="C47" s="7" t="s">
        <v>618</v>
      </c>
      <c r="D47" s="7" t="s">
        <v>619</v>
      </c>
      <c r="E47" s="7" t="s">
        <v>473</v>
      </c>
      <c r="F47" s="7" t="s">
        <v>38</v>
      </c>
      <c r="G47" s="7" t="s">
        <v>221</v>
      </c>
      <c r="H47" s="7" t="s">
        <v>40</v>
      </c>
      <c r="I47" s="8">
        <f>DATE(2023,3,27)</f>
        <v>45012</v>
      </c>
      <c r="J47" s="8">
        <f>DATE(2023,3,30)</f>
        <v>45015</v>
      </c>
      <c r="K47" s="7"/>
      <c r="L47" s="7"/>
      <c r="M47" s="7" t="s">
        <v>63</v>
      </c>
      <c r="N47" s="7" t="s">
        <v>41</v>
      </c>
      <c r="O47" s="7"/>
      <c r="P47" s="7"/>
      <c r="Q47" s="7"/>
      <c r="R47" s="7"/>
      <c r="S47" s="7" t="s">
        <v>620</v>
      </c>
      <c r="T47" s="7" t="s">
        <v>621</v>
      </c>
      <c r="U47" s="7" t="s">
        <v>622</v>
      </c>
      <c r="V47" s="9" t="s">
        <v>623</v>
      </c>
      <c r="W47" s="7" t="s">
        <v>624</v>
      </c>
      <c r="X47" s="7" t="s">
        <v>624</v>
      </c>
      <c r="Y47" s="7" t="s">
        <v>625</v>
      </c>
      <c r="Z47" s="7" t="s">
        <v>204</v>
      </c>
      <c r="AA47" s="7" t="s">
        <v>480</v>
      </c>
      <c r="AB47" s="7" t="s">
        <v>626</v>
      </c>
      <c r="AC47" s="7" t="s">
        <v>53</v>
      </c>
      <c r="AD47" s="7" t="s">
        <v>54</v>
      </c>
      <c r="AE47" s="7" t="s">
        <v>55</v>
      </c>
      <c r="AF47" s="7" t="s">
        <v>120</v>
      </c>
      <c r="AG47" s="7" t="s">
        <v>57</v>
      </c>
      <c r="AH47" s="7" t="s">
        <v>58</v>
      </c>
    </row>
  </sheetData>
  <hyperlinks>
    <hyperlink ref="V14" r:id="rId1" xr:uid="{00000000-0004-0000-0000-000000000000}"/>
    <hyperlink ref="V15" r:id="rId2" xr:uid="{00000000-0004-0000-0000-000001000000}"/>
    <hyperlink ref="V16" r:id="rId3" xr:uid="{00000000-0004-0000-0000-000002000000}"/>
    <hyperlink ref="V17" r:id="rId4" xr:uid="{00000000-0004-0000-0000-000003000000}"/>
    <hyperlink ref="V2" r:id="rId5" xr:uid="{00000000-0004-0000-0000-000004000000}"/>
    <hyperlink ref="V9" r:id="rId6" xr:uid="{00000000-0004-0000-0000-000005000000}"/>
    <hyperlink ref="V18" r:id="rId7" xr:uid="{00000000-0004-0000-0000-000006000000}"/>
    <hyperlink ref="V3" r:id="rId8" xr:uid="{00000000-0004-0000-0000-000007000000}"/>
    <hyperlink ref="V10" r:id="rId9" xr:uid="{00000000-0004-0000-0000-000008000000}"/>
    <hyperlink ref="V19" r:id="rId10" xr:uid="{00000000-0004-0000-0000-000009000000}"/>
    <hyperlink ref="V4" r:id="rId11" xr:uid="{00000000-0004-0000-0000-00000A000000}"/>
    <hyperlink ref="V20" r:id="rId12" xr:uid="{00000000-0004-0000-0000-00000B000000}"/>
    <hyperlink ref="V21" r:id="rId13" xr:uid="{00000000-0004-0000-0000-00000C000000}"/>
    <hyperlink ref="V5" r:id="rId14" xr:uid="{00000000-0004-0000-0000-00000D000000}"/>
    <hyperlink ref="V22" r:id="rId15" xr:uid="{00000000-0004-0000-0000-00000E000000}"/>
    <hyperlink ref="V23" r:id="rId16" xr:uid="{00000000-0004-0000-0000-00000F000000}"/>
    <hyperlink ref="V24" r:id="rId17" xr:uid="{00000000-0004-0000-0000-000010000000}"/>
    <hyperlink ref="V25" r:id="rId18" xr:uid="{00000000-0004-0000-0000-000011000000}"/>
    <hyperlink ref="V26" r:id="rId19" xr:uid="{00000000-0004-0000-0000-000012000000}"/>
    <hyperlink ref="V27" r:id="rId20" xr:uid="{00000000-0004-0000-0000-000013000000}"/>
    <hyperlink ref="V28" r:id="rId21" xr:uid="{00000000-0004-0000-0000-000014000000}"/>
    <hyperlink ref="V6" r:id="rId22" xr:uid="{00000000-0004-0000-0000-000015000000}"/>
    <hyperlink ref="V29" r:id="rId23" xr:uid="{00000000-0004-0000-0000-000016000000}"/>
    <hyperlink ref="V11" r:id="rId24" xr:uid="{00000000-0004-0000-0000-000017000000}"/>
    <hyperlink ref="V30" r:id="rId25" xr:uid="{00000000-0004-0000-0000-000018000000}"/>
    <hyperlink ref="V31" r:id="rId26" xr:uid="{00000000-0004-0000-0000-000019000000}"/>
    <hyperlink ref="V32" r:id="rId27" xr:uid="{00000000-0004-0000-0000-00001A000000}"/>
    <hyperlink ref="V12" r:id="rId28" xr:uid="{00000000-0004-0000-0000-00001B000000}"/>
    <hyperlink ref="V7" r:id="rId29" xr:uid="{00000000-0004-0000-0000-00001C000000}"/>
    <hyperlink ref="V33" r:id="rId30" xr:uid="{00000000-0004-0000-0000-00001D000000}"/>
    <hyperlink ref="V13" r:id="rId31" xr:uid="{00000000-0004-0000-0000-00001E000000}"/>
    <hyperlink ref="V34" r:id="rId32" xr:uid="{00000000-0004-0000-0000-00001F000000}"/>
    <hyperlink ref="V35" r:id="rId33" xr:uid="{00000000-0004-0000-0000-000020000000}"/>
    <hyperlink ref="V36" r:id="rId34" xr:uid="{00000000-0004-0000-0000-000021000000}"/>
    <hyperlink ref="V37" r:id="rId35" xr:uid="{00000000-0004-0000-0000-000022000000}"/>
    <hyperlink ref="V38" r:id="rId36" xr:uid="{00000000-0004-0000-0000-000023000000}"/>
    <hyperlink ref="V39" r:id="rId37" xr:uid="{00000000-0004-0000-0000-000024000000}"/>
    <hyperlink ref="V40" r:id="rId38" xr:uid="{00000000-0004-0000-0000-000025000000}"/>
    <hyperlink ref="V41" r:id="rId39" xr:uid="{00000000-0004-0000-0000-000026000000}"/>
    <hyperlink ref="V42" r:id="rId40" xr:uid="{00000000-0004-0000-0000-000027000000}"/>
    <hyperlink ref="V43" r:id="rId41" xr:uid="{00000000-0004-0000-0000-000028000000}"/>
    <hyperlink ref="V44" r:id="rId42" xr:uid="{00000000-0004-0000-0000-000029000000}"/>
    <hyperlink ref="V45" r:id="rId43" xr:uid="{00000000-0004-0000-0000-00002A000000}"/>
    <hyperlink ref="V8" r:id="rId44" xr:uid="{00000000-0004-0000-0000-00002B000000}"/>
    <hyperlink ref="V46" r:id="rId45" xr:uid="{00000000-0004-0000-0000-00002C000000}"/>
    <hyperlink ref="V47" r:id="rId46" xr:uid="{00000000-0004-0000-0000-00002D000000}"/>
  </hyperlinks>
  <pageMargins left="0.75" right="0.75" top="1" bottom="1" header="0.5" footer="0.5"/>
  <pageSetup orientation="portrait"/>
  <headerFooter alignWithMargins="0"/>
  <tableParts count="1">
    <tablePart r:id="rId4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Section xmlns="05627597-0322-42fc-bc19-1d0dde15c694" xsi:nil="true"/>
  </documentManagement>
</p:properties>
</file>

<file path=customXml/itemProps1.xml><?xml version="1.0" encoding="utf-8"?>
<ds:datastoreItem xmlns:ds="http://schemas.openxmlformats.org/officeDocument/2006/customXml" ds:itemID="{863EA4E6-4FA6-445A-8C18-B807431E5134}"/>
</file>

<file path=customXml/itemProps2.xml><?xml version="1.0" encoding="utf-8"?>
<ds:datastoreItem xmlns:ds="http://schemas.openxmlformats.org/officeDocument/2006/customXml" ds:itemID="{3FF8397E-99B7-4C3D-AE52-0CF22B04E7F2}"/>
</file>

<file path=customXml/itemProps3.xml><?xml version="1.0" encoding="utf-8"?>
<ds:datastoreItem xmlns:ds="http://schemas.openxmlformats.org/officeDocument/2006/customXml" ds:itemID="{2F5EBEF7-8FB1-4C7A-B173-8D47381C1D9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Michael Ruiz [WA]</cp:lastModifiedBy>
  <cp:revision/>
  <dcterms:created xsi:type="dcterms:W3CDTF">2023-03-10T14:04:32Z</dcterms:created>
  <dcterms:modified xsi:type="dcterms:W3CDTF">2024-06-06T15:53:40Z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