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30"/>
  <workbookPr/>
  <mc:AlternateContent xmlns:mc="http://schemas.openxmlformats.org/markup-compatibility/2006">
    <mc:Choice Requires="x15">
      <x15ac:absPath xmlns:x15ac="http://schemas.microsoft.com/office/spreadsheetml/2010/11/ac" url="https://neahq-my.sharepoint.com/personal/kmedina_nea_org/Documents/C4O/UniServ/2023-24 UniServ/23-24 - Focus/PA - 2.20-22.24- SCHOOL BOARD/"/>
    </mc:Choice>
  </mc:AlternateContent>
  <xr:revisionPtr revIDLastSave="3" documentId="8_{5844B8FE-896F-4EF1-A7D1-E453E28E6D4B}" xr6:coauthVersionLast="47" xr6:coauthVersionMax="47" xr10:uidLastSave="{49B1E945-36EE-40A0-B438-08E48A831810}"/>
  <bookViews>
    <workbookView xWindow="-110" yWindow="-110" windowWidth="22780" windowHeight="1466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0" i="2" l="1"/>
  <c r="J40" i="2"/>
  <c r="B40" i="2"/>
  <c r="A40" i="2"/>
  <c r="K39" i="2"/>
  <c r="J39" i="2"/>
  <c r="B39" i="2"/>
  <c r="A39" i="2"/>
  <c r="K38" i="2"/>
  <c r="J38" i="2"/>
  <c r="B38" i="2"/>
  <c r="A38" i="2"/>
  <c r="K37" i="2"/>
  <c r="J37" i="2"/>
  <c r="B37" i="2"/>
  <c r="A37" i="2"/>
  <c r="K36" i="2"/>
  <c r="J36" i="2"/>
  <c r="B36" i="2"/>
  <c r="A36" i="2"/>
  <c r="K35" i="2"/>
  <c r="J35" i="2"/>
  <c r="B35" i="2"/>
  <c r="A35" i="2"/>
  <c r="K34" i="2"/>
  <c r="J34" i="2"/>
  <c r="B34" i="2"/>
  <c r="A34" i="2"/>
  <c r="K13" i="2"/>
  <c r="J13" i="2"/>
  <c r="B13" i="2"/>
  <c r="A13" i="2"/>
  <c r="K12" i="2"/>
  <c r="J12" i="2"/>
  <c r="B12" i="2"/>
  <c r="A12" i="2"/>
  <c r="K19" i="2"/>
  <c r="J19" i="2"/>
  <c r="B19" i="2"/>
  <c r="A19" i="2"/>
  <c r="K18" i="2"/>
  <c r="J18" i="2"/>
  <c r="B18" i="2"/>
  <c r="A18" i="2"/>
  <c r="K33" i="2"/>
  <c r="J33" i="2"/>
  <c r="B33" i="2"/>
  <c r="A33" i="2"/>
  <c r="K11" i="2"/>
  <c r="J11" i="2"/>
  <c r="B11" i="2"/>
  <c r="A11" i="2"/>
  <c r="K17" i="2"/>
  <c r="J17" i="2"/>
  <c r="B17" i="2"/>
  <c r="A17" i="2"/>
  <c r="K32" i="2"/>
  <c r="J32" i="2"/>
  <c r="B32" i="2"/>
  <c r="A32" i="2"/>
  <c r="K31" i="2"/>
  <c r="J31" i="2"/>
  <c r="B31" i="2"/>
  <c r="A31" i="2"/>
  <c r="K22" i="2"/>
  <c r="J22" i="2"/>
  <c r="B22" i="2"/>
  <c r="A22" i="2"/>
  <c r="K30" i="2"/>
  <c r="J30" i="2"/>
  <c r="B30" i="2"/>
  <c r="A30" i="2"/>
  <c r="K29" i="2"/>
  <c r="J29" i="2"/>
  <c r="B29" i="2"/>
  <c r="A29" i="2"/>
  <c r="K10" i="2"/>
  <c r="J10" i="2"/>
  <c r="B10" i="2"/>
  <c r="A10" i="2"/>
  <c r="K28" i="2"/>
  <c r="J28" i="2"/>
  <c r="B28" i="2"/>
  <c r="A28" i="2"/>
  <c r="K41" i="2"/>
  <c r="J41" i="2"/>
  <c r="B41" i="2"/>
  <c r="A41" i="2"/>
  <c r="K27" i="2"/>
  <c r="J27" i="2"/>
  <c r="B27" i="2"/>
  <c r="A27" i="2"/>
  <c r="K43" i="2"/>
  <c r="J43" i="2"/>
  <c r="B43" i="2"/>
  <c r="A43" i="2"/>
  <c r="K21" i="2"/>
  <c r="J21" i="2"/>
  <c r="B21" i="2"/>
  <c r="A21" i="2"/>
  <c r="K26" i="2"/>
  <c r="J26" i="2"/>
  <c r="B26" i="2"/>
  <c r="A26" i="2"/>
  <c r="K9" i="2"/>
  <c r="J9" i="2"/>
  <c r="B9" i="2"/>
  <c r="A9" i="2"/>
  <c r="K8" i="2"/>
  <c r="J8" i="2"/>
  <c r="B8" i="2"/>
  <c r="A8" i="2"/>
  <c r="K16" i="2"/>
  <c r="J16" i="2"/>
  <c r="B16" i="2"/>
  <c r="A16" i="2"/>
  <c r="K7" i="2"/>
  <c r="J7" i="2"/>
  <c r="B7" i="2"/>
  <c r="A7" i="2"/>
  <c r="K6" i="2"/>
  <c r="J6" i="2"/>
  <c r="B6" i="2"/>
  <c r="A6" i="2"/>
  <c r="K20" i="2"/>
  <c r="J20" i="2"/>
  <c r="B20" i="2"/>
  <c r="A20" i="2"/>
  <c r="K15" i="2"/>
  <c r="J15" i="2"/>
  <c r="B15" i="2"/>
  <c r="A15" i="2"/>
  <c r="K14" i="2"/>
  <c r="J14" i="2"/>
  <c r="B14" i="2"/>
  <c r="A14" i="2"/>
  <c r="K5" i="2"/>
  <c r="J5" i="2"/>
  <c r="B5" i="2"/>
  <c r="A5" i="2"/>
  <c r="K4" i="2"/>
  <c r="J4" i="2"/>
  <c r="B4" i="2"/>
  <c r="A4" i="2"/>
  <c r="K25" i="2"/>
  <c r="J25" i="2"/>
  <c r="B25" i="2"/>
  <c r="A25" i="2"/>
  <c r="K3" i="2"/>
  <c r="J3" i="2"/>
  <c r="B3" i="2"/>
  <c r="A3" i="2"/>
  <c r="K24" i="2"/>
  <c r="J24" i="2"/>
  <c r="B24" i="2"/>
  <c r="A24" i="2"/>
  <c r="K42" i="2"/>
  <c r="J42" i="2"/>
  <c r="B42" i="2"/>
  <c r="A42" i="2"/>
  <c r="K23" i="2"/>
  <c r="J23" i="2"/>
  <c r="B23" i="2"/>
  <c r="A23" i="2"/>
  <c r="K2" i="2"/>
  <c r="J2" i="2"/>
  <c r="B2" i="2"/>
  <c r="A2" i="2"/>
</calcChain>
</file>

<file path=xl/sharedStrings.xml><?xml version="1.0" encoding="utf-8"?>
<sst xmlns="http://schemas.openxmlformats.org/spreadsheetml/2006/main" count="1154" uniqueCount="610">
  <si>
    <t>Last Registration Date (GMT-05:00) Eastern [US &amp; Canada]</t>
  </si>
  <si>
    <t>Registration Last Mod. Date (GMT-05:00) Eastern [US &amp; Canada]</t>
  </si>
  <si>
    <t>First Name</t>
  </si>
  <si>
    <t>Last Name</t>
  </si>
  <si>
    <t>Email Address</t>
  </si>
  <si>
    <t>NEA Affiliate</t>
  </si>
  <si>
    <t>Gender Pronouns</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</si>
  <si>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</si>
  <si>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</si>
  <si>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</si>
  <si>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</si>
  <si>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</si>
  <si>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</si>
  <si>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</si>
  <si>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</si>
  <si>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 </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</si>
  <si>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</si>
  <si>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</si>
  <si>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</si>
  <si>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</si>
  <si>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</si>
  <si>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</si>
  <si>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</si>
  <si>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</si>
  <si>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</si>
  <si>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</si>
  <si>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</si>
  <si>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</si>
  <si>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</si>
  <si>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</si>
  <si>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</si>
  <si>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</si>
  <si>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</si>
  <si>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</si>
  <si>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</si>
  <si>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</si>
  <si>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</si>
  <si>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Joel</t>
  </si>
  <si>
    <t>Antes</t>
  </si>
  <si>
    <t>joel.antes@neaalaska.org</t>
  </si>
  <si>
    <t>NEA-Alaska</t>
  </si>
  <si>
    <t>He/Him</t>
  </si>
  <si>
    <t>Participant</t>
  </si>
  <si>
    <t>Yes</t>
  </si>
  <si>
    <t>N/A</t>
  </si>
  <si>
    <t>My state is my employer. Reimburse my STATE</t>
  </si>
  <si>
    <t>9076916339</t>
  </si>
  <si>
    <t>Aireen Amad-Antes</t>
  </si>
  <si>
    <t>907-691-6337</t>
  </si>
  <si>
    <t>Antes, Joel</t>
  </si>
  <si>
    <t>4100 Spenard Rd.</t>
  </si>
  <si>
    <t>Anchorage</t>
  </si>
  <si>
    <t>Alaska</t>
  </si>
  <si>
    <t>AK</t>
  </si>
  <si>
    <t>99517</t>
  </si>
  <si>
    <t>White</t>
  </si>
  <si>
    <t>Straight</t>
  </si>
  <si>
    <t>Man</t>
  </si>
  <si>
    <t>46-60</t>
  </si>
  <si>
    <t>Mid career (6-10 years)</t>
  </si>
  <si>
    <t>Accepted</t>
  </si>
  <si>
    <t>Timothy</t>
  </si>
  <si>
    <t>Couch</t>
  </si>
  <si>
    <t>Tcouch@ColoradoEA.org</t>
  </si>
  <si>
    <t>Colorado Education Association</t>
  </si>
  <si>
    <t>We will need to get a flight back to grand Junction. General, flights into grand junction occur early in the day . this will require leaving on Friday.</t>
  </si>
  <si>
    <t>My local or UniServ Council is my employer. Reimburse my LOCAL or UNISERV COUNCIL</t>
  </si>
  <si>
    <t>West Central Colorado Uniserv</t>
  </si>
  <si>
    <t>Amy Sue javernick</t>
  </si>
  <si>
    <t>ASJavernickMVEA@gmail.com</t>
  </si>
  <si>
    <t>2399402383</t>
  </si>
  <si>
    <t>Cleon Hodges</t>
  </si>
  <si>
    <t>239-738-4414</t>
  </si>
  <si>
    <t>Couch, Timothy</t>
  </si>
  <si>
    <t>290 east Parkview Dr</t>
  </si>
  <si>
    <t>Grand Junction</t>
  </si>
  <si>
    <t>Colorado</t>
  </si>
  <si>
    <t>CO</t>
  </si>
  <si>
    <t>81503</t>
  </si>
  <si>
    <t>Prefer not to answer</t>
  </si>
  <si>
    <t>Veteran (11+ years)</t>
  </si>
  <si>
    <t>Jim</t>
  </si>
  <si>
    <t>Croad</t>
  </si>
  <si>
    <t>jcroad@lae.org</t>
  </si>
  <si>
    <t>Louisiana Association of Educators</t>
  </si>
  <si>
    <t>(225)573-7745</t>
  </si>
  <si>
    <t>Caroline Croad</t>
  </si>
  <si>
    <t>318-268-6740</t>
  </si>
  <si>
    <t>Croad, Jim</t>
  </si>
  <si>
    <t>104 Papa Joe Drive_x000D_
503 East and West Street</t>
  </si>
  <si>
    <t>104 Papa Joe Drive</t>
  </si>
  <si>
    <t>Broussard</t>
  </si>
  <si>
    <t>Louisiana</t>
  </si>
  <si>
    <t>LA</t>
  </si>
  <si>
    <t>70518</t>
  </si>
  <si>
    <t>No</t>
  </si>
  <si>
    <t>Gregory</t>
  </si>
  <si>
    <t>D'Aguiar</t>
  </si>
  <si>
    <t>gdaguiar@psea.org</t>
  </si>
  <si>
    <t>Pennsylvania State Education Assn</t>
  </si>
  <si>
    <t>PorkShellfish</t>
  </si>
  <si>
    <t>4044413440</t>
  </si>
  <si>
    <t>Barbara Cotton</t>
  </si>
  <si>
    <t>352-328-6406</t>
  </si>
  <si>
    <t>D'Aguiar, Gregory</t>
  </si>
  <si>
    <t>P.O. Box 2056</t>
  </si>
  <si>
    <t>Indiana</t>
  </si>
  <si>
    <t>Pennsylvania</t>
  </si>
  <si>
    <t>PA</t>
  </si>
  <si>
    <t>15701</t>
  </si>
  <si>
    <t>African American/Black</t>
  </si>
  <si>
    <t>36-45</t>
  </si>
  <si>
    <t>Michael</t>
  </si>
  <si>
    <t>DeVries</t>
  </si>
  <si>
    <t>devries_m@sdea.net</t>
  </si>
  <si>
    <t>California Teachers Association</t>
  </si>
  <si>
    <t>San Diego Educaton Association</t>
  </si>
  <si>
    <t>Olimpia Reyes</t>
  </si>
  <si>
    <t>reyes_o@sdea.net</t>
  </si>
  <si>
    <t>7608461724</t>
  </si>
  <si>
    <t>Amanda Philippe</t>
  </si>
  <si>
    <t>949-294-6907</t>
  </si>
  <si>
    <t>DeVries, Michael</t>
  </si>
  <si>
    <t>528 Avenida Ortega</t>
  </si>
  <si>
    <t>San Marcos</t>
  </si>
  <si>
    <t>California</t>
  </si>
  <si>
    <t>CA</t>
  </si>
  <si>
    <t>92078</t>
  </si>
  <si>
    <t>Jake</t>
  </si>
  <si>
    <t>Dominello</t>
  </si>
  <si>
    <t>jdominello@coloradoea.org</t>
  </si>
  <si>
    <t>West Central Colorado UniServ</t>
  </si>
  <si>
    <t>Amy Sue Javernick</t>
  </si>
  <si>
    <t>asjavernickmvea@gmail.com</t>
  </si>
  <si>
    <t>2032064522</t>
  </si>
  <si>
    <t>Grace Lynch</t>
  </si>
  <si>
    <t>203-206-4522</t>
  </si>
  <si>
    <t>Dominello, Jake</t>
  </si>
  <si>
    <t>947 Teller Avenue</t>
  </si>
  <si>
    <t>81501</t>
  </si>
  <si>
    <t>26-35</t>
  </si>
  <si>
    <t>Early career educator (0-5 years)</t>
  </si>
  <si>
    <t>Felipe</t>
  </si>
  <si>
    <t>Grimaldo Jimenez</t>
  </si>
  <si>
    <t>felipe@fresnoteachers.org</t>
  </si>
  <si>
    <t>Fresno Teachers Association</t>
  </si>
  <si>
    <t>Louis Jamerson</t>
  </si>
  <si>
    <t>louis@fresnoteachers.org</t>
  </si>
  <si>
    <t>5593308101</t>
  </si>
  <si>
    <t>Violet Grimaldo</t>
  </si>
  <si>
    <t>559-577-7417</t>
  </si>
  <si>
    <t>Grimaldo Jimenez, Felipe</t>
  </si>
  <si>
    <t>16211 Anaconda Rd.</t>
  </si>
  <si>
    <t>Madera</t>
  </si>
  <si>
    <t>93636</t>
  </si>
  <si>
    <t>Latin(o/a/x), Hispanic, and Chican(o/a/x)</t>
  </si>
  <si>
    <t>Mark</t>
  </si>
  <si>
    <t>Halls</t>
  </si>
  <si>
    <t>m.mark.halls@gmail.com</t>
  </si>
  <si>
    <t>Utah Education Association</t>
  </si>
  <si>
    <t>Woodland Peaks UniServ</t>
  </si>
  <si>
    <t>Amber Valenzuela</t>
  </si>
  <si>
    <t>Amber@woodlandpeaks.org</t>
  </si>
  <si>
    <t>Nebo Education Association</t>
  </si>
  <si>
    <t>8013762990</t>
  </si>
  <si>
    <t>Lydia Mongie</t>
  </si>
  <si>
    <t>801-874-9261</t>
  </si>
  <si>
    <t>Halls, Mark</t>
  </si>
  <si>
    <t>810 W. 2000 N.</t>
  </si>
  <si>
    <t>Provo</t>
  </si>
  <si>
    <t>Utah</t>
  </si>
  <si>
    <t>UT</t>
  </si>
  <si>
    <t>84604</t>
  </si>
  <si>
    <t>Bisexual</t>
  </si>
  <si>
    <t>Alex</t>
  </si>
  <si>
    <t>Lucini</t>
  </si>
  <si>
    <t>alucini@neari.org</t>
  </si>
  <si>
    <t>NEA-Rhode Island</t>
  </si>
  <si>
    <t>Non smoking</t>
  </si>
  <si>
    <t>None</t>
  </si>
  <si>
    <t>4018957475</t>
  </si>
  <si>
    <t>Danielle lucini</t>
  </si>
  <si>
    <t>508-525-0226</t>
  </si>
  <si>
    <t>Lucini, Alex</t>
  </si>
  <si>
    <t>3 Roma Ave</t>
  </si>
  <si>
    <t>Johnston</t>
  </si>
  <si>
    <t>Rhode Island</t>
  </si>
  <si>
    <t>RI</t>
  </si>
  <si>
    <t>02919</t>
  </si>
  <si>
    <t>Jose</t>
  </si>
  <si>
    <t>Perez</t>
  </si>
  <si>
    <t>Josep@tsta.org</t>
  </si>
  <si>
    <t>Texas State Teachers Association</t>
  </si>
  <si>
    <t>4695379120</t>
  </si>
  <si>
    <t>Sandra marquez</t>
  </si>
  <si>
    <t>469-920-1508</t>
  </si>
  <si>
    <t>Perez, Jose</t>
  </si>
  <si>
    <t>3416 Ibex Way</t>
  </si>
  <si>
    <t>Crandall</t>
  </si>
  <si>
    <t>Texas</t>
  </si>
  <si>
    <t>75114</t>
  </si>
  <si>
    <t>Other</t>
  </si>
  <si>
    <t>Scott</t>
  </si>
  <si>
    <t>Rude</t>
  </si>
  <si>
    <t>scott.rude@ieanea.org</t>
  </si>
  <si>
    <t>Illinois Education Association-NEA</t>
  </si>
  <si>
    <t>8157425787</t>
  </si>
  <si>
    <t>Nicole Joyce</t>
  </si>
  <si>
    <t>616-232-0606</t>
  </si>
  <si>
    <t>Rude, Scott</t>
  </si>
  <si>
    <t>7939 Brixham Rd.</t>
  </si>
  <si>
    <t>Rockford</t>
  </si>
  <si>
    <t>Illinois</t>
  </si>
  <si>
    <t>IL</t>
  </si>
  <si>
    <t>61107</t>
  </si>
  <si>
    <t>Rick</t>
  </si>
  <si>
    <t>Scalf</t>
  </si>
  <si>
    <t>rscalf@ista-in.org</t>
  </si>
  <si>
    <t>Indiana State Teachers Association</t>
  </si>
  <si>
    <t>18123716677</t>
  </si>
  <si>
    <t>Priscilla Scalf</t>
  </si>
  <si>
    <t>812-344-6290</t>
  </si>
  <si>
    <t>Scalf, Rick</t>
  </si>
  <si>
    <t>1104 West Superior Street</t>
  </si>
  <si>
    <t>Kokomo</t>
  </si>
  <si>
    <t>IN</t>
  </si>
  <si>
    <t>46901</t>
  </si>
  <si>
    <t>Melissa</t>
  </si>
  <si>
    <t>Dan</t>
  </si>
  <si>
    <t>melissa.dan@floridaea.org</t>
  </si>
  <si>
    <t>Florida Education Association</t>
  </si>
  <si>
    <t>She/Her</t>
  </si>
  <si>
    <t>Facilitators</t>
  </si>
  <si>
    <t>Palm Beach County Classroom Teachers Association</t>
  </si>
  <si>
    <t>Justin Katz</t>
  </si>
  <si>
    <t>justin.katz@floridaea.org</t>
  </si>
  <si>
    <t>PALM BEACH COUNTY CLASSROOM TEACHERS ASSOCIATION</t>
  </si>
  <si>
    <t>5618013373</t>
  </si>
  <si>
    <t>Jenefir Dan</t>
  </si>
  <si>
    <t>561-370-8333</t>
  </si>
  <si>
    <t>Dan, Melissa</t>
  </si>
  <si>
    <t>1202 AVONDALE LANE</t>
  </si>
  <si>
    <t>WEST PALM BEACH</t>
  </si>
  <si>
    <t>Florida</t>
  </si>
  <si>
    <t>FL</t>
  </si>
  <si>
    <t>33409</t>
  </si>
  <si>
    <t>Asian and Pacific Islander</t>
  </si>
  <si>
    <t>Woman</t>
  </si>
  <si>
    <t>Julianna (Juli)</t>
  </si>
  <si>
    <t>Davis</t>
  </si>
  <si>
    <t>jdavis@ista-in.org</t>
  </si>
  <si>
    <t>on medication for hypothyroidism and allergies</t>
  </si>
  <si>
    <t>317-331-9009</t>
  </si>
  <si>
    <t>Logan Davis</t>
  </si>
  <si>
    <t>812-679-9937</t>
  </si>
  <si>
    <t>Davis, Julianna (Juli)</t>
  </si>
  <si>
    <t>16729 Aulton Drive</t>
  </si>
  <si>
    <t>Noblesville</t>
  </si>
  <si>
    <t>46060</t>
  </si>
  <si>
    <t>Hedy</t>
  </si>
  <si>
    <t>Eischeid</t>
  </si>
  <si>
    <t>Hedy.Eischeid@neaalaska.org</t>
  </si>
  <si>
    <t>I may want to stay and extra nioght for persopnsl reasons - how do I do that?</t>
  </si>
  <si>
    <t>907-802-1556</t>
  </si>
  <si>
    <t>Ted eischeid</t>
  </si>
  <si>
    <t>907-215-0312</t>
  </si>
  <si>
    <t>Eischeid, Hedy</t>
  </si>
  <si>
    <t>410_x000D_
Mellow Place</t>
  </si>
  <si>
    <t>410</t>
  </si>
  <si>
    <t>99508</t>
  </si>
  <si>
    <t>Jackie</t>
  </si>
  <si>
    <t>Parkins</t>
  </si>
  <si>
    <t>jparkins@coloradoea.org</t>
  </si>
  <si>
    <t>Front Range UniServ Unit</t>
  </si>
  <si>
    <t>3033450181</t>
  </si>
  <si>
    <t>Robert Ansah Jr</t>
  </si>
  <si>
    <t>720-207-8464</t>
  </si>
  <si>
    <t>Parkins, Jackie</t>
  </si>
  <si>
    <t>1260 S Utica St_x000D_
1260 S Utica St</t>
  </si>
  <si>
    <t>1260 S Utica St</t>
  </si>
  <si>
    <t>Denver</t>
  </si>
  <si>
    <t>80219</t>
  </si>
  <si>
    <t>Vanessa</t>
  </si>
  <si>
    <t>Pulkrabek</t>
  </si>
  <si>
    <t>vanessa.pulkrabek@edmn.org</t>
  </si>
  <si>
    <t>Education Minnesota</t>
  </si>
  <si>
    <t>6512476247</t>
  </si>
  <si>
    <t>Charles Pulkrabek</t>
  </si>
  <si>
    <t>218-256-8380</t>
  </si>
  <si>
    <t>Pulkrabek, Vanessa</t>
  </si>
  <si>
    <t>PO Box 1037</t>
  </si>
  <si>
    <t>Bemidji</t>
  </si>
  <si>
    <t>Minnesota</t>
  </si>
  <si>
    <t>MN</t>
  </si>
  <si>
    <t>56619</t>
  </si>
  <si>
    <t>Not Applicable</t>
  </si>
  <si>
    <t>Monet</t>
  </si>
  <si>
    <t>Reilly</t>
  </si>
  <si>
    <t>Mreilly@psea.org</t>
  </si>
  <si>
    <t>Double beds. Kids will stay with me</t>
  </si>
  <si>
    <t>No broccoli</t>
  </si>
  <si>
    <t>2158342265</t>
  </si>
  <si>
    <t>Nyron Crawford</t>
  </si>
  <si>
    <t>202-306-3519</t>
  </si>
  <si>
    <t>Reilly, Monet</t>
  </si>
  <si>
    <t>400 Glendale Road_x000D_
B12</t>
  </si>
  <si>
    <t>400 Glendale Road</t>
  </si>
  <si>
    <t>Havertown</t>
  </si>
  <si>
    <t>19083</t>
  </si>
  <si>
    <t>Meighan</t>
  </si>
  <si>
    <t>mdavis@nea.org</t>
  </si>
  <si>
    <t>National Education Association</t>
  </si>
  <si>
    <t>NEA Headquarters Staff</t>
  </si>
  <si>
    <t>4437587303</t>
  </si>
  <si>
    <t>Dustin Davis</t>
  </si>
  <si>
    <t>202-230-4565</t>
  </si>
  <si>
    <t>Davis, Meighan</t>
  </si>
  <si>
    <t>7200 Alden Way_x000D_
Apt 5050</t>
  </si>
  <si>
    <t>7200 Alden Way</t>
  </si>
  <si>
    <t>Hanover</t>
  </si>
  <si>
    <t>Maryland</t>
  </si>
  <si>
    <t>MD</t>
  </si>
  <si>
    <t>21076</t>
  </si>
  <si>
    <t>Ellen</t>
  </si>
  <si>
    <t>Holmes</t>
  </si>
  <si>
    <t>Eholmes@nea.org</t>
  </si>
  <si>
    <t>12076605589</t>
  </si>
  <si>
    <t>kelly holmes</t>
  </si>
  <si>
    <t>207-660-5590</t>
  </si>
  <si>
    <t>Holmes, Ellen</t>
  </si>
  <si>
    <t>3 Canaan Rd_x000D_
2875 North Palermo Road</t>
  </si>
  <si>
    <t>3 Canaan Rd</t>
  </si>
  <si>
    <t>Pittsfield</t>
  </si>
  <si>
    <t>Maine</t>
  </si>
  <si>
    <t>ME</t>
  </si>
  <si>
    <t>04967</t>
  </si>
  <si>
    <t>Karla</t>
  </si>
  <si>
    <t>Medina</t>
  </si>
  <si>
    <t>kmedina@nea.org</t>
  </si>
  <si>
    <t>NEA</t>
  </si>
  <si>
    <t>2028227923</t>
  </si>
  <si>
    <t>Karla Medina</t>
  </si>
  <si>
    <t>202-822-7923</t>
  </si>
  <si>
    <t>Medina, Karla</t>
  </si>
  <si>
    <t>1201 16th Street NW</t>
  </si>
  <si>
    <t>Washington</t>
  </si>
  <si>
    <t>District of Columbia</t>
  </si>
  <si>
    <t>DC</t>
  </si>
  <si>
    <t>20036</t>
  </si>
  <si>
    <t>Barbara</t>
  </si>
  <si>
    <t>Antonetti</t>
  </si>
  <si>
    <t>barbara.antonetti@myuea.org</t>
  </si>
  <si>
    <t>I have an almond allergy, but it is minimal.</t>
  </si>
  <si>
    <t>Granite Uniserv</t>
  </si>
  <si>
    <t>Jessica Dunn</t>
  </si>
  <si>
    <t>Jessica.dunn@myuea.org</t>
  </si>
  <si>
    <t>Granite Education Association</t>
  </si>
  <si>
    <t>18019061366</t>
  </si>
  <si>
    <t>Scott Antonetti</t>
  </si>
  <si>
    <t>801-946-4556</t>
  </si>
  <si>
    <t>Antonetti, Barbara</t>
  </si>
  <si>
    <t>2062 E Falcon Hill Dr</t>
  </si>
  <si>
    <t>Sandy</t>
  </si>
  <si>
    <t>84092-4046</t>
  </si>
  <si>
    <t>Lindsay</t>
  </si>
  <si>
    <t>Bova</t>
  </si>
  <si>
    <t>Lindsay.Bova@knea.org</t>
  </si>
  <si>
    <t>Kansas NEA</t>
  </si>
  <si>
    <t>3089402880</t>
  </si>
  <si>
    <t>Lauren Bova</t>
  </si>
  <si>
    <t>785-221-1809</t>
  </si>
  <si>
    <t>Bova, Lindsay</t>
  </si>
  <si>
    <t>1808 E 29th St</t>
  </si>
  <si>
    <t>Lawrence</t>
  </si>
  <si>
    <t>Kansas</t>
  </si>
  <si>
    <t>KS</t>
  </si>
  <si>
    <t>66046</t>
  </si>
  <si>
    <t>Lesbian</t>
  </si>
  <si>
    <t>Kristi</t>
  </si>
  <si>
    <t>Critchlow</t>
  </si>
  <si>
    <t>kristi.critchlow@myuea.org</t>
  </si>
  <si>
    <t>Jordan UniServ</t>
  </si>
  <si>
    <t>Kristi Critchlow</t>
  </si>
  <si>
    <t>8019185363</t>
  </si>
  <si>
    <t>Darin Critchlow</t>
  </si>
  <si>
    <t>801-750-5702</t>
  </si>
  <si>
    <t>Critchlow, Kristi</t>
  </si>
  <si>
    <t>5180 S 875 E_x000D_
2</t>
  </si>
  <si>
    <t>5180 S 875 E</t>
  </si>
  <si>
    <t>MURRAY</t>
  </si>
  <si>
    <t>84107</t>
  </si>
  <si>
    <t>Kristien</t>
  </si>
  <si>
    <t>Hamilton</t>
  </si>
  <si>
    <t>Khamilton@ista-in.org</t>
  </si>
  <si>
    <t>6186949260</t>
  </si>
  <si>
    <t>Lizzy Hamilton</t>
  </si>
  <si>
    <t>765-721-2866</t>
  </si>
  <si>
    <t>Hamilton, Kristien</t>
  </si>
  <si>
    <t>513 N Arlington St</t>
  </si>
  <si>
    <t>Greencastle</t>
  </si>
  <si>
    <t>46135</t>
  </si>
  <si>
    <t>Nicole</t>
  </si>
  <si>
    <t>Joyce</t>
  </si>
  <si>
    <t>nicole.joyce@ieanea.org</t>
  </si>
  <si>
    <t>John Joyce</t>
  </si>
  <si>
    <t>773-315-2238</t>
  </si>
  <si>
    <t>Joyce, Nicole</t>
  </si>
  <si>
    <t>6906 N Lakewood Ave Apt 1E</t>
  </si>
  <si>
    <t>Chicago</t>
  </si>
  <si>
    <t>60626</t>
  </si>
  <si>
    <t>Deb</t>
  </si>
  <si>
    <t>Lotan</t>
  </si>
  <si>
    <t>dlotan@mea.org</t>
  </si>
  <si>
    <t>Michigan Education Association</t>
  </si>
  <si>
    <t>Avondale Rochester Education Association Coordinating Council</t>
  </si>
  <si>
    <t>Doug Hill</t>
  </si>
  <si>
    <t>doughillrea@gmail.com</t>
  </si>
  <si>
    <t>MEDA</t>
  </si>
  <si>
    <t>2489312642</t>
  </si>
  <si>
    <t>Loryn Lotan</t>
  </si>
  <si>
    <t>248-931-2632</t>
  </si>
  <si>
    <t>Lotan, Deb</t>
  </si>
  <si>
    <t>7078 Locklin</t>
  </si>
  <si>
    <t>West Bloomfield Township</t>
  </si>
  <si>
    <t>Michigan</t>
  </si>
  <si>
    <t>MI</t>
  </si>
  <si>
    <t>48324</t>
  </si>
  <si>
    <t>Maria</t>
  </si>
  <si>
    <t>Martinez</t>
  </si>
  <si>
    <t>execdirector@tri-cityed.org</t>
  </si>
  <si>
    <t>Tri-City Educators Uniserv</t>
  </si>
  <si>
    <t>Denise Daguimol</t>
  </si>
  <si>
    <t>denise@tri-cityed.org</t>
  </si>
  <si>
    <t>Teachers Association of Norwalk-La Mirada Area/Downey Education Association</t>
  </si>
  <si>
    <t>323-803-8402</t>
  </si>
  <si>
    <t>Javier Martinez</t>
  </si>
  <si>
    <t>951-532-4108</t>
  </si>
  <si>
    <t>Martinez, Maria</t>
  </si>
  <si>
    <t>4125 E. 8th St._x000D_
Apt. C</t>
  </si>
  <si>
    <t>4125 E. 8th St.</t>
  </si>
  <si>
    <t>Long Beach</t>
  </si>
  <si>
    <t>90804</t>
  </si>
  <si>
    <t>Brittany</t>
  </si>
  <si>
    <t>McCoy</t>
  </si>
  <si>
    <t>brittanym@tsta.org</t>
  </si>
  <si>
    <t>5129996978</t>
  </si>
  <si>
    <t>Brandon McCoy</t>
  </si>
  <si>
    <t>512-507-3508</t>
  </si>
  <si>
    <t>McCoy, Brittany</t>
  </si>
  <si>
    <t>3333 Weslayan St_x000D_
#1239</t>
  </si>
  <si>
    <t>3333 Weslayan St</t>
  </si>
  <si>
    <t>Houston</t>
  </si>
  <si>
    <t>TX</t>
  </si>
  <si>
    <t>77027</t>
  </si>
  <si>
    <t>Multiracial</t>
  </si>
  <si>
    <t>Amanda</t>
  </si>
  <si>
    <t>Menas</t>
  </si>
  <si>
    <t>amenas@mseanea.org</t>
  </si>
  <si>
    <t>Maryland State Education Assn</t>
  </si>
  <si>
    <t>Teachers Association of Anne Arundel County</t>
  </si>
  <si>
    <t>Debbie Lanham</t>
  </si>
  <si>
    <t>dlanham@mseanea.org</t>
  </si>
  <si>
    <t>4439940509</t>
  </si>
  <si>
    <t>Lyla Maisto</t>
  </si>
  <si>
    <t>301-385-5957</t>
  </si>
  <si>
    <t>Menas, Amanda</t>
  </si>
  <si>
    <t>314 Carroll Street NW_x000D_
Apt. 409</t>
  </si>
  <si>
    <t>314 Carroll Street NW</t>
  </si>
  <si>
    <t>20012</t>
  </si>
  <si>
    <t>Miller</t>
  </si>
  <si>
    <t>Sandy.Miller@edmn.org</t>
  </si>
  <si>
    <t>+16512475660</t>
  </si>
  <si>
    <t>John Miller</t>
  </si>
  <si>
    <t>320-250-8044</t>
  </si>
  <si>
    <t>Miller, Sandy</t>
  </si>
  <si>
    <t>36349 Pelican Lk Rd</t>
  </si>
  <si>
    <t>Avon</t>
  </si>
  <si>
    <t>56310</t>
  </si>
  <si>
    <t>Debora</t>
  </si>
  <si>
    <t>Porter</t>
  </si>
  <si>
    <t>dporter@ista-in.org</t>
  </si>
  <si>
    <t>12193098794</t>
  </si>
  <si>
    <t>Michael Porter</t>
  </si>
  <si>
    <t>219-309-4951</t>
  </si>
  <si>
    <t>Porter, Debora</t>
  </si>
  <si>
    <t>3602 Candlewood Dr</t>
  </si>
  <si>
    <t>Valparaiso</t>
  </si>
  <si>
    <t>46385</t>
  </si>
  <si>
    <t>61+</t>
  </si>
  <si>
    <t>Linda</t>
  </si>
  <si>
    <t>Sieck</t>
  </si>
  <si>
    <t>linda.sieck@knea.org</t>
  </si>
  <si>
    <t>Ad Astra Uniserv</t>
  </si>
  <si>
    <t>913-232-6111</t>
  </si>
  <si>
    <t>David Sieck</t>
  </si>
  <si>
    <t>913-488-2359</t>
  </si>
  <si>
    <t>Sieck, Linda</t>
  </si>
  <si>
    <t>5901 W. 89th Terrace</t>
  </si>
  <si>
    <t>Overland Park</t>
  </si>
  <si>
    <t>66207</t>
  </si>
  <si>
    <t>Alene</t>
  </si>
  <si>
    <t>Smith</t>
  </si>
  <si>
    <t>asmith@ista-in.org</t>
  </si>
  <si>
    <t>walk-in shower if possible</t>
  </si>
  <si>
    <t>3177276117</t>
  </si>
  <si>
    <t>Maxine Smith</t>
  </si>
  <si>
    <t>317-727-2380</t>
  </si>
  <si>
    <t>Smith, Alene</t>
  </si>
  <si>
    <t>8695 Willow Dr</t>
  </si>
  <si>
    <t>Fishers</t>
  </si>
  <si>
    <t>46038</t>
  </si>
  <si>
    <t>Sue Ellen</t>
  </si>
  <si>
    <t>Sopher</t>
  </si>
  <si>
    <t>ssopher@ista-in.org</t>
  </si>
  <si>
    <t>7654691980</t>
  </si>
  <si>
    <t>Steven Sopher</t>
  </si>
  <si>
    <t>765-472-9354</t>
  </si>
  <si>
    <t>Sopher, Sue Ellen</t>
  </si>
  <si>
    <t>4997 E US Route 24</t>
  </si>
  <si>
    <t>Peru</t>
  </si>
  <si>
    <t>46970</t>
  </si>
  <si>
    <t>Lauren</t>
  </si>
  <si>
    <t>Tice Miller</t>
  </si>
  <si>
    <t>lauren.ticemiller@knea.org</t>
  </si>
  <si>
    <t>785-224-7875</t>
  </si>
  <si>
    <t>Matthew Miller</t>
  </si>
  <si>
    <t>785-383-7586</t>
  </si>
  <si>
    <t>Tice Miller, Lauren</t>
  </si>
  <si>
    <t>2800 SE Cuvier St</t>
  </si>
  <si>
    <t>Topeka</t>
  </si>
  <si>
    <t>66605</t>
  </si>
  <si>
    <t>Anita</t>
  </si>
  <si>
    <t>Vernon</t>
  </si>
  <si>
    <t>avernon@ista-in.org</t>
  </si>
  <si>
    <t>5743556213</t>
  </si>
  <si>
    <t>Bob Vernon</t>
  </si>
  <si>
    <t>574-355-6214</t>
  </si>
  <si>
    <t>Vernon, Anita</t>
  </si>
  <si>
    <t>411 W 200 S</t>
  </si>
  <si>
    <t>Albion</t>
  </si>
  <si>
    <t>46701</t>
  </si>
  <si>
    <t>freya</t>
  </si>
  <si>
    <t>weberman</t>
  </si>
  <si>
    <t>fweberman@mea.org</t>
  </si>
  <si>
    <t>I would like to arrigve on 2/18 rather than 2/19. I will personally cover the cost of the extra night accommodation.</t>
  </si>
  <si>
    <t>Local 1, Coordinating Council 6E</t>
  </si>
  <si>
    <t>Heahter Schulz</t>
  </si>
  <si>
    <t>hschulz28@gmail.com</t>
  </si>
  <si>
    <t>12485064722</t>
  </si>
  <si>
    <t>Bernie Weberman</t>
  </si>
  <si>
    <t>202-487-5876</t>
  </si>
  <si>
    <t>weberman, freya</t>
  </si>
  <si>
    <t>10144 ludlow</t>
  </si>
  <si>
    <t>huntington woods</t>
  </si>
  <si>
    <t>48070</t>
  </si>
  <si>
    <t>Renita</t>
  </si>
  <si>
    <t>Whitrack</t>
  </si>
  <si>
    <t>renita.whitrack@gae.org</t>
  </si>
  <si>
    <t>Georgia Association Of Educators</t>
  </si>
  <si>
    <t>4049715377</t>
  </si>
  <si>
    <t>Alex Reich</t>
  </si>
  <si>
    <t>225-288-4335</t>
  </si>
  <si>
    <t>Whitrack, Renita</t>
  </si>
  <si>
    <t>8065 Drawbridge Rd SE</t>
  </si>
  <si>
    <t>smyrna</t>
  </si>
  <si>
    <t>Georgia</t>
  </si>
  <si>
    <t>GA</t>
  </si>
  <si>
    <t>30080</t>
  </si>
  <si>
    <t>Dominique</t>
  </si>
  <si>
    <t>Lee</t>
  </si>
  <si>
    <t>dlee@pgcea.org</t>
  </si>
  <si>
    <t>They/Them</t>
  </si>
  <si>
    <t>Prince George's County Educators' Association</t>
  </si>
  <si>
    <t>Melissa Robinson</t>
  </si>
  <si>
    <t>mronbinson@mseanea.org</t>
  </si>
  <si>
    <t>240-517-0638</t>
  </si>
  <si>
    <t>Erin Demo</t>
  </si>
  <si>
    <t>219-765-3424</t>
  </si>
  <si>
    <t>Lee, Dominique</t>
  </si>
  <si>
    <t>200 Rhode Island Ave NE Apt 205</t>
  </si>
  <si>
    <t>20002</t>
  </si>
  <si>
    <t>Nonbinary</t>
  </si>
  <si>
    <t>18-25</t>
  </si>
  <si>
    <t>Arseneault</t>
  </si>
  <si>
    <t>sandy.arseneault@sdea.org</t>
  </si>
  <si>
    <t>South Dakota Education Association</t>
  </si>
  <si>
    <t>the latest flight out for me is 5pm. I would have to leave an hour early or stay an extra night</t>
  </si>
  <si>
    <t>Mushroom Allergy</t>
  </si>
  <si>
    <t>605-200-2283</t>
  </si>
  <si>
    <t>Charles Arseneault</t>
  </si>
  <si>
    <t>605-673-1198</t>
  </si>
  <si>
    <t>Arseneault, Sandy</t>
  </si>
  <si>
    <t>411 E. Capitol Ave.</t>
  </si>
  <si>
    <t>Pierre</t>
  </si>
  <si>
    <t>South Dakota</t>
  </si>
  <si>
    <t>SD</t>
  </si>
  <si>
    <t>57501</t>
  </si>
  <si>
    <t>Jennings</t>
  </si>
  <si>
    <t>ajennings@pgcea.org</t>
  </si>
  <si>
    <t>Prince George's County Educators Association</t>
  </si>
  <si>
    <t>Yahnae Easton</t>
  </si>
  <si>
    <t>yeaston@pgcea.org</t>
  </si>
  <si>
    <t>240-270-6397</t>
  </si>
  <si>
    <t>Daniel Thies</t>
  </si>
  <si>
    <t>540-686-5180</t>
  </si>
  <si>
    <t>Jennings, Amanda</t>
  </si>
  <si>
    <t>24 Ridge Rd_x000D_
Q</t>
  </si>
  <si>
    <t>24 Ridge Rd</t>
  </si>
  <si>
    <t>Greenbelt</t>
  </si>
  <si>
    <t>20770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</si>
</sst>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font>
      <sz val="10"/>
      <color theme="1"/>
      <name val="Arial"/>
      <family val="2"/>
    </font>
    <font>
      <b/>
      <sz val="13"/>
      <color theme="1"/>
      <name val="Calibri"/>
      <family val="2"/>
    </font>
    <font>
      <sz val="12"/>
      <color theme="1"/>
      <name val="Calibri"/>
      <family val="2"/>
    </font>
    <font>
      <u/>
      <sz val="12"/>
      <color rgb="FF0000FF"/>
      <name val="Calibri"/>
      <family val="2"/>
    </font>
    <font>
      <sz val="10"/>
      <color theme="1"/>
      <name val="Arial"/>
      <family val="2"/>
    </font>
  </fonts>
  <fills count="2">
    <fill>
      <patternFill patternType="none"/>
    </fill>
    <fill>
      <patternFill patternType="gray125"/>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7">
    <xf numFmtId="0" fontId="0" fillId="0" borderId="0" xfId="0"/>
    <xf numFmtId="0" fontId="1" fillId="0" borderId="1" xfId="0" applyFont="1" applyBorder="1" applyAlignment="1">
      <alignment vertical="center"/>
    </xf>
    <xf numFmtId="22" fontId="2" fillId="0" borderId="0" xfId="0" applyNumberFormat="1" applyFont="1"/>
    <xf numFmtId="49" fontId="2" fillId="0" borderId="0" xfId="0" applyNumberFormat="1" applyFont="1"/>
    <xf numFmtId="14" fontId="2" fillId="0" borderId="0" xfId="0" applyNumberFormat="1" applyFont="1"/>
    <xf numFmtId="49" fontId="3" fillId="0" borderId="0" xfId="0" applyNumberFormat="1" applyFont="1"/>
    <xf numFmtId="49" fontId="2" fillId="0" borderId="0" xfId="0" quotePrefix="1" applyNumberFormat="1" applyFont="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39">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K43" totalsRowShown="0" headerRowDxfId="38" dataDxfId="37">
  <autoFilter ref="A1:AK43" xr:uid="{00000000-0009-0000-0100-000001000000}"/>
  <sortState xmlns:xlrd2="http://schemas.microsoft.com/office/spreadsheetml/2017/richdata2" ref="A2:AK43">
    <sortCondition ref="G2:G43"/>
  </sortState>
  <tableColumns count="37">
    <tableColumn id="1" xr3:uid="{00000000-0010-0000-0000-000001000000}" name="Last Registration Date (GMT-05:00) Eastern [US &amp; Canada]" dataDxfId="36"/>
    <tableColumn id="2" xr3:uid="{00000000-0010-0000-0000-000002000000}" name="Registration Last Mod. Date (GMT-05:00) Eastern [US &amp; Canada]" dataDxfId="35"/>
    <tableColumn id="3" xr3:uid="{00000000-0010-0000-0000-000003000000}" name="First Name" dataDxfId="34"/>
    <tableColumn id="4" xr3:uid="{00000000-0010-0000-0000-000004000000}" name="Last Name" dataDxfId="33"/>
    <tableColumn id="5" xr3:uid="{00000000-0010-0000-0000-000005000000}" name="Email Address" dataDxfId="32"/>
    <tableColumn id="6" xr3:uid="{00000000-0010-0000-0000-000006000000}" name="NEA Affiliate" dataDxfId="31"/>
    <tableColumn id="7" xr3:uid="{00000000-0010-0000-0000-000007000000}" name="Gender Pronouns" dataDxfId="30"/>
    <tableColumn id="8" xr3:uid="{00000000-0010-0000-0000-000008000000}" name="Registration Type" dataDxfId="29"/>
    <tableColumn id="9" xr3:uid="{00000000-0010-0000-0000-000009000000}" name="Do you need a hotel room? " dataDxfId="28"/>
    <tableColumn id="10" xr3:uid="{00000000-0010-0000-0000-00000A000000}" name="Check-In Date" dataDxfId="27"/>
    <tableColumn id="11" xr3:uid="{00000000-0010-0000-0000-00000B000000}" name="Check-Out Date" dataDxfId="26"/>
    <tableColumn id="12" xr3:uid="{00000000-0010-0000-0000-00000C000000}" name="Hotel Comments:" dataDxfId="25"/>
    <tableColumn id="13" xr3:uid="{00000000-0010-0000-0000-00000D000000}" name="Dietary Restrictions/Allergies " dataDxfId="24"/>
    <tableColumn id="14" xr3:uid="{00000000-0010-0000-0000-00000E000000}" name="Pursuant to the Americans with Disabilities Act, do you require specific aids or services?" dataDxfId="23"/>
    <tableColumn id="15" xr3:uid="{00000000-0010-0000-0000-00000F000000}" name="NEA will reimburse your employer (state, local association or UniServ Council) your travel expenses. Hotel and airfare will be direct billed and paid by NEA. Contact your state, local, or UniServ Council on your reimbursement process." dataDxfId="22"/>
    <tableColumn id="16" xr3:uid="{00000000-0010-0000-0000-000010000000}" name="Full employer name (local association or UniServ Council no abbreviations): " dataDxfId="21"/>
    <tableColumn id="17" xr3:uid="{00000000-0010-0000-0000-000011000000}" name="Employer contact first and last name (person to contact if we need a W9):" dataDxfId="20"/>
    <tableColumn id="18" xr3:uid="{00000000-0010-0000-0000-000012000000}" name="Employer contact email address (email to contact if we need a W9):" dataDxfId="19"/>
    <tableColumn id="19" xr3:uid="{00000000-0010-0000-0000-000013000000}" name="Local Association (Not Listed)" dataDxfId="18"/>
    <tableColumn id="20" xr3:uid="{00000000-0010-0000-0000-000014000000}" name="Mobile Phone Number" dataDxfId="17"/>
    <tableColumn id="21" xr3:uid="{00000000-0010-0000-0000-000015000000}" name="Emergency Contact Name" dataDxfId="16"/>
    <tableColumn id="22" xr3:uid="{00000000-0010-0000-0000-000016000000}" name="Emergency Contact Cell Phone" dataDxfId="15"/>
    <tableColumn id="23" xr3:uid="{00000000-0010-0000-0000-000017000000}" name="Full Name" dataDxfId="14"/>
    <tableColumn id="24" xr3:uid="{00000000-0010-0000-0000-000018000000}" name="Home Address" dataDxfId="13"/>
    <tableColumn id="25" xr3:uid="{00000000-0010-0000-0000-000019000000}" name="Home Address 1" dataDxfId="12"/>
    <tableColumn id="26" xr3:uid="{00000000-0010-0000-0000-00001A000000}" name="Home City" dataDxfId="11"/>
    <tableColumn id="27" xr3:uid="{00000000-0010-0000-0000-00001B000000}" name="Home State/Prov." dataDxfId="10"/>
    <tableColumn id="28" xr3:uid="{00000000-0010-0000-0000-00001C000000}" name="Home State/Prov. Code" dataDxfId="9"/>
    <tableColumn id="29" xr3:uid="{00000000-0010-0000-0000-00001D000000}" name="Home ZIP/Postal Code" dataDxfId="8"/>
    <tableColumn id="30" xr3:uid="{00000000-0010-0000-0000-00001E000000}" name="What is your Race/Ethnicity?" dataDxfId="7"/>
    <tableColumn id="31" xr3:uid="{00000000-0010-0000-0000-00001F000000}" name="What is your sexual orientation?" dataDxfId="6"/>
    <tableColumn id="32" xr3:uid="{00000000-0010-0000-0000-000020000000}" name="Please select your gender identity" dataDxfId="5"/>
    <tableColumn id="33" xr3:uid="{00000000-0010-0000-0000-000021000000}" name="What is your age range?" dataDxfId="4"/>
    <tableColumn id="34" xr3:uid="{00000000-0010-0000-0000-000022000000}" name="What is your career experience?" dataDxfId="3"/>
    <tableColumn id="35" xr3:uid="{00000000-0010-0000-0000-000023000000}" name="Invitee Status" dataDxfId="2"/>
    <tableColumn id="36" xr3:uid="{00000000-0010-0000-0000-000024000000}" name="Do you have dietary restrictions?" dataDxfId="1"/>
    <tableColumn id="37" xr3:uid="{00000000-0010-0000-0000-000025000000}" name="Pursuant to the ADA do you require specific aid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efc0f8cb-bfe7-486a-9822-2fe05cf12620&amp;inviteestub=b6d81240-630e-4684-8a42-d730fbb3925c" TargetMode="External"/><Relationship Id="rId18" Type="http://schemas.openxmlformats.org/officeDocument/2006/relationships/hyperlink" Target="https://app.cvent.com/subscribers/events2/Invitee/InviteeDetails?evtstub=efc0f8cb-bfe7-486a-9822-2fe05cf12620&amp;inviteestub=d002290a-c373-4f42-a2e9-767e40659ff8" TargetMode="External"/><Relationship Id="rId26" Type="http://schemas.openxmlformats.org/officeDocument/2006/relationships/hyperlink" Target="https://app.cvent.com/subscribers/events2/Invitee/InviteeDetails?evtstub=efc0f8cb-bfe7-486a-9822-2fe05cf12620&amp;inviteestub=5a79cc47-3509-46ed-b269-f871a0860595" TargetMode="External"/><Relationship Id="rId39" Type="http://schemas.openxmlformats.org/officeDocument/2006/relationships/hyperlink" Target="https://app.cvent.com/subscribers/events2/Invitee/InviteeDetails?evtstub=efc0f8cb-bfe7-486a-9822-2fe05cf12620&amp;inviteestub=38fd7b56-1186-42e2-9874-a21e57ad79fa" TargetMode="External"/><Relationship Id="rId21" Type="http://schemas.openxmlformats.org/officeDocument/2006/relationships/hyperlink" Target="https://app.cvent.com/subscribers/events2/Invitee/InviteeDetails?evtstub=efc0f8cb-bfe7-486a-9822-2fe05cf12620&amp;inviteestub=2ac3302a-7bab-4c6c-9f3a-868a18a5b328" TargetMode="External"/><Relationship Id="rId34" Type="http://schemas.openxmlformats.org/officeDocument/2006/relationships/hyperlink" Target="https://app.cvent.com/subscribers/events2/Invitee/InviteeDetails?evtstub=efc0f8cb-bfe7-486a-9822-2fe05cf12620&amp;inviteestub=4fa0bf49-05e1-4a29-b5cb-a72c346a9d34" TargetMode="External"/><Relationship Id="rId42" Type="http://schemas.openxmlformats.org/officeDocument/2006/relationships/hyperlink" Target="https://app.cvent.com/subscribers/events2/Invitee/InviteeDetails?evtstub=efc0f8cb-bfe7-486a-9822-2fe05cf12620&amp;inviteestub=d3596a89-34ef-49f9-9a08-ab194751492e" TargetMode="External"/><Relationship Id="rId7" Type="http://schemas.openxmlformats.org/officeDocument/2006/relationships/hyperlink" Target="https://app.cvent.com/subscribers/events2/Invitee/InviteeDetails?evtstub=efc0f8cb-bfe7-486a-9822-2fe05cf12620&amp;inviteestub=6d8bcb64-4302-45c6-a17a-8fde6a3f296d" TargetMode="External"/><Relationship Id="rId2" Type="http://schemas.openxmlformats.org/officeDocument/2006/relationships/hyperlink" Target="https://app.cvent.com/subscribers/events2/Invitee/InviteeDetails?evtstub=efc0f8cb-bfe7-486a-9822-2fe05cf12620&amp;inviteestub=c86147bc-e04a-483b-a967-6d67fd6a86ff" TargetMode="External"/><Relationship Id="rId16" Type="http://schemas.openxmlformats.org/officeDocument/2006/relationships/hyperlink" Target="https://app.cvent.com/subscribers/events2/Invitee/InviteeDetails?evtstub=efc0f8cb-bfe7-486a-9822-2fe05cf12620&amp;inviteestub=9e43f385-2d89-4fdf-8d5a-896a4f7e1af5" TargetMode="External"/><Relationship Id="rId20" Type="http://schemas.openxmlformats.org/officeDocument/2006/relationships/hyperlink" Target="https://app.cvent.com/subscribers/events2/Invitee/InviteeDetails?evtstub=efc0f8cb-bfe7-486a-9822-2fe05cf12620&amp;inviteestub=37a3469b-caa1-4a59-ac48-113d8a1b1d0a" TargetMode="External"/><Relationship Id="rId29" Type="http://schemas.openxmlformats.org/officeDocument/2006/relationships/hyperlink" Target="https://app.cvent.com/subscribers/events2/Invitee/InviteeDetails?evtstub=efc0f8cb-bfe7-486a-9822-2fe05cf12620&amp;inviteestub=73e06c5b-c904-4331-9c09-b05fbdf63e60" TargetMode="External"/><Relationship Id="rId41" Type="http://schemas.openxmlformats.org/officeDocument/2006/relationships/hyperlink" Target="https://app.cvent.com/subscribers/events2/Invitee/InviteeDetails?evtstub=efc0f8cb-bfe7-486a-9822-2fe05cf12620&amp;inviteestub=d8c7ba03-ae57-4d30-8774-239960e837c5" TargetMode="External"/><Relationship Id="rId1" Type="http://schemas.openxmlformats.org/officeDocument/2006/relationships/hyperlink" Target="https://app.cvent.com/subscribers/events2/Invitee/InviteeDetails?evtstub=efc0f8cb-bfe7-486a-9822-2fe05cf12620&amp;inviteestub=36490548-c58a-420d-8c43-1fe715c68afa" TargetMode="External"/><Relationship Id="rId6" Type="http://schemas.openxmlformats.org/officeDocument/2006/relationships/hyperlink" Target="https://app.cvent.com/subscribers/events2/Invitee/InviteeDetails?evtstub=efc0f8cb-bfe7-486a-9822-2fe05cf12620&amp;inviteestub=af4c59c4-4dfc-488c-8c01-4143f1ce989c" TargetMode="External"/><Relationship Id="rId11" Type="http://schemas.openxmlformats.org/officeDocument/2006/relationships/hyperlink" Target="https://app.cvent.com/subscribers/events2/Invitee/InviteeDetails?evtstub=efc0f8cb-bfe7-486a-9822-2fe05cf12620&amp;inviteestub=88156de1-2369-409c-b061-88ecee94d586" TargetMode="External"/><Relationship Id="rId24" Type="http://schemas.openxmlformats.org/officeDocument/2006/relationships/hyperlink" Target="https://app.cvent.com/subscribers/events2/Invitee/InviteeDetails?evtstub=efc0f8cb-bfe7-486a-9822-2fe05cf12620&amp;inviteestub=185b742d-4e85-46e7-93e9-019b5d687398" TargetMode="External"/><Relationship Id="rId32" Type="http://schemas.openxmlformats.org/officeDocument/2006/relationships/hyperlink" Target="https://app.cvent.com/subscribers/events2/Invitee/InviteeDetails?evtstub=efc0f8cb-bfe7-486a-9822-2fe05cf12620&amp;inviteestub=4d9733a6-a619-4b35-9280-9c6cf1811410" TargetMode="External"/><Relationship Id="rId37" Type="http://schemas.openxmlformats.org/officeDocument/2006/relationships/hyperlink" Target="https://app.cvent.com/subscribers/events2/Invitee/InviteeDetails?evtstub=efc0f8cb-bfe7-486a-9822-2fe05cf12620&amp;inviteestub=4d37c74c-11f2-4b89-8264-411869c97155" TargetMode="External"/><Relationship Id="rId40" Type="http://schemas.openxmlformats.org/officeDocument/2006/relationships/hyperlink" Target="https://app.cvent.com/subscribers/events2/Invitee/InviteeDetails?evtstub=efc0f8cb-bfe7-486a-9822-2fe05cf12620&amp;inviteestub=6ed6ba53-baec-46be-8ce8-332048122ba9" TargetMode="External"/><Relationship Id="rId5" Type="http://schemas.openxmlformats.org/officeDocument/2006/relationships/hyperlink" Target="https://app.cvent.com/subscribers/events2/Invitee/InviteeDetails?evtstub=efc0f8cb-bfe7-486a-9822-2fe05cf12620&amp;inviteestub=477eba90-7eb7-4f24-a1f9-e4e99162d5aa" TargetMode="External"/><Relationship Id="rId15" Type="http://schemas.openxmlformats.org/officeDocument/2006/relationships/hyperlink" Target="https://app.cvent.com/subscribers/events2/Invitee/InviteeDetails?evtstub=efc0f8cb-bfe7-486a-9822-2fe05cf12620&amp;inviteestub=eaad39b5-442b-4d0e-97e1-fe5c071b4f27" TargetMode="External"/><Relationship Id="rId23" Type="http://schemas.openxmlformats.org/officeDocument/2006/relationships/hyperlink" Target="https://app.cvent.com/subscribers/events2/Invitee/InviteeDetails?evtstub=efc0f8cb-bfe7-486a-9822-2fe05cf12620&amp;inviteestub=e258fc21-95f2-4de6-919b-5e3652ccb8c4" TargetMode="External"/><Relationship Id="rId28" Type="http://schemas.openxmlformats.org/officeDocument/2006/relationships/hyperlink" Target="https://app.cvent.com/subscribers/events2/Invitee/InviteeDetails?evtstub=efc0f8cb-bfe7-486a-9822-2fe05cf12620&amp;inviteestub=db37495a-7109-41f7-a12a-c2964fd52071" TargetMode="External"/><Relationship Id="rId36" Type="http://schemas.openxmlformats.org/officeDocument/2006/relationships/hyperlink" Target="https://app.cvent.com/subscribers/events2/Invitee/InviteeDetails?evtstub=efc0f8cb-bfe7-486a-9822-2fe05cf12620&amp;inviteestub=00f0e452-2bea-4122-bb1b-97b6ca55ad29" TargetMode="External"/><Relationship Id="rId10" Type="http://schemas.openxmlformats.org/officeDocument/2006/relationships/hyperlink" Target="https://app.cvent.com/subscribers/events2/Invitee/InviteeDetails?evtstub=efc0f8cb-bfe7-486a-9822-2fe05cf12620&amp;inviteestub=cd12e41e-f3ac-4354-b30b-7a5753dbc806" TargetMode="External"/><Relationship Id="rId19" Type="http://schemas.openxmlformats.org/officeDocument/2006/relationships/hyperlink" Target="https://app.cvent.com/subscribers/events2/Invitee/InviteeDetails?evtstub=efc0f8cb-bfe7-486a-9822-2fe05cf12620&amp;inviteestub=02e76268-c555-4146-916b-496400d245b8" TargetMode="External"/><Relationship Id="rId31" Type="http://schemas.openxmlformats.org/officeDocument/2006/relationships/hyperlink" Target="https://app.cvent.com/subscribers/events2/Invitee/InviteeDetails?evtstub=efc0f8cb-bfe7-486a-9822-2fe05cf12620&amp;inviteestub=2f66ac9c-df4b-4997-aec8-22ed0370925c" TargetMode="External"/><Relationship Id="rId4" Type="http://schemas.openxmlformats.org/officeDocument/2006/relationships/hyperlink" Target="https://app.cvent.com/subscribers/events2/Invitee/InviteeDetails?evtstub=efc0f8cb-bfe7-486a-9822-2fe05cf12620&amp;inviteestub=dfd8dbca-c332-4eff-9ad5-3aee9b11474f" TargetMode="External"/><Relationship Id="rId9" Type="http://schemas.openxmlformats.org/officeDocument/2006/relationships/hyperlink" Target="https://app.cvent.com/subscribers/events2/Invitee/InviteeDetails?evtstub=efc0f8cb-bfe7-486a-9822-2fe05cf12620&amp;inviteestub=f1a1f430-663d-4676-9469-5933c9581e6e" TargetMode="External"/><Relationship Id="rId14" Type="http://schemas.openxmlformats.org/officeDocument/2006/relationships/hyperlink" Target="https://app.cvent.com/subscribers/events2/Invitee/InviteeDetails?evtstub=efc0f8cb-bfe7-486a-9822-2fe05cf12620&amp;inviteestub=66bfb3ff-df46-40fb-884c-4c96166384af" TargetMode="External"/><Relationship Id="rId22" Type="http://schemas.openxmlformats.org/officeDocument/2006/relationships/hyperlink" Target="https://app.cvent.com/subscribers/events2/Invitee/InviteeDetails?evtstub=efc0f8cb-bfe7-486a-9822-2fe05cf12620&amp;inviteestub=b1a49ebe-d0e0-4199-8222-9327eff76fd5" TargetMode="External"/><Relationship Id="rId27" Type="http://schemas.openxmlformats.org/officeDocument/2006/relationships/hyperlink" Target="https://app.cvent.com/subscribers/events2/Invitee/InviteeDetails?evtstub=efc0f8cb-bfe7-486a-9822-2fe05cf12620&amp;inviteestub=4bffccb1-5f09-4a3a-98f9-5466dc1cace5" TargetMode="External"/><Relationship Id="rId30" Type="http://schemas.openxmlformats.org/officeDocument/2006/relationships/hyperlink" Target="https://app.cvent.com/subscribers/events2/Invitee/InviteeDetails?evtstub=efc0f8cb-bfe7-486a-9822-2fe05cf12620&amp;inviteestub=d00a4205-2040-4762-91b5-00d073b5dbb0" TargetMode="External"/><Relationship Id="rId35" Type="http://schemas.openxmlformats.org/officeDocument/2006/relationships/hyperlink" Target="https://app.cvent.com/subscribers/events2/Invitee/InviteeDetails?evtstub=efc0f8cb-bfe7-486a-9822-2fe05cf12620&amp;inviteestub=f918b812-d053-471e-bd11-d0db984365ba" TargetMode="External"/><Relationship Id="rId43" Type="http://schemas.openxmlformats.org/officeDocument/2006/relationships/table" Target="../tables/table1.xml"/><Relationship Id="rId8" Type="http://schemas.openxmlformats.org/officeDocument/2006/relationships/hyperlink" Target="https://app.cvent.com/subscribers/events2/Invitee/InviteeDetails?evtstub=efc0f8cb-bfe7-486a-9822-2fe05cf12620&amp;inviteestub=4c144d66-798f-48bc-ab24-e3277fe0d37e" TargetMode="External"/><Relationship Id="rId3" Type="http://schemas.openxmlformats.org/officeDocument/2006/relationships/hyperlink" Target="https://app.cvent.com/subscribers/events2/Invitee/InviteeDetails?evtstub=efc0f8cb-bfe7-486a-9822-2fe05cf12620&amp;inviteestub=dadc0307-eaa7-42fe-951c-d3f190bb8a9f" TargetMode="External"/><Relationship Id="rId12" Type="http://schemas.openxmlformats.org/officeDocument/2006/relationships/hyperlink" Target="https://app.cvent.com/subscribers/events2/Invitee/InviteeDetails?evtstub=efc0f8cb-bfe7-486a-9822-2fe05cf12620&amp;inviteestub=df19f1d8-8085-463c-b121-55cfcf3cd319" TargetMode="External"/><Relationship Id="rId17" Type="http://schemas.openxmlformats.org/officeDocument/2006/relationships/hyperlink" Target="https://app.cvent.com/subscribers/events2/Invitee/InviteeDetails?evtstub=efc0f8cb-bfe7-486a-9822-2fe05cf12620&amp;inviteestub=6b81db9b-cf45-45f8-9756-5b19b0d99231" TargetMode="External"/><Relationship Id="rId25" Type="http://schemas.openxmlformats.org/officeDocument/2006/relationships/hyperlink" Target="https://app.cvent.com/subscribers/events2/Invitee/InviteeDetails?evtstub=efc0f8cb-bfe7-486a-9822-2fe05cf12620&amp;inviteestub=574e60a1-79b1-4e59-ac4d-5b860a31580e" TargetMode="External"/><Relationship Id="rId33" Type="http://schemas.openxmlformats.org/officeDocument/2006/relationships/hyperlink" Target="https://app.cvent.com/subscribers/events2/Invitee/InviteeDetails?evtstub=efc0f8cb-bfe7-486a-9822-2fe05cf12620&amp;inviteestub=1a168199-73ff-4f9b-a608-85602feebb45" TargetMode="External"/><Relationship Id="rId38" Type="http://schemas.openxmlformats.org/officeDocument/2006/relationships/hyperlink" Target="https://app.cvent.com/subscribers/events2/Invitee/InviteeDetails?evtstub=efc0f8cb-bfe7-486a-9822-2fe05cf12620&amp;inviteestub=cf103a95-0a38-4f7d-8944-c96c8c1ec17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43"/>
  <sheetViews>
    <sheetView tabSelected="1" topLeftCell="A23" workbookViewId="0">
      <selection activeCell="B45" sqref="B45"/>
    </sheetView>
  </sheetViews>
  <sheetFormatPr defaultColWidth="17.5703125" defaultRowHeight="12.6"/>
  <cols>
    <col min="5" max="5" width="29.85546875" customWidth="1"/>
  </cols>
  <sheetData>
    <row r="1" spans="1:37"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ht="15.6">
      <c r="A2" s="2">
        <f>DATE(2024,2,6)+TIME(18,0,56)</f>
        <v>45328.750648148147</v>
      </c>
      <c r="B2" s="2">
        <f>DATE(2024,2,6)+TIME(18,0,56)</f>
        <v>45328.750648148147</v>
      </c>
      <c r="C2" s="3" t="s">
        <v>37</v>
      </c>
      <c r="D2" s="3" t="s">
        <v>38</v>
      </c>
      <c r="E2" s="3" t="s">
        <v>39</v>
      </c>
      <c r="F2" s="3" t="s">
        <v>40</v>
      </c>
      <c r="G2" s="3" t="s">
        <v>41</v>
      </c>
      <c r="H2" s="3" t="s">
        <v>42</v>
      </c>
      <c r="I2" s="3" t="s">
        <v>43</v>
      </c>
      <c r="J2" s="4">
        <f>DATE(2024,2,19)</f>
        <v>45341</v>
      </c>
      <c r="K2" s="4">
        <f>DATE(2024,2,23)</f>
        <v>45345</v>
      </c>
      <c r="L2" s="3"/>
      <c r="M2" s="3"/>
      <c r="N2" s="3" t="s">
        <v>44</v>
      </c>
      <c r="O2" s="3" t="s">
        <v>45</v>
      </c>
      <c r="P2" s="3"/>
      <c r="Q2" s="3"/>
      <c r="R2" s="3"/>
      <c r="S2" s="3"/>
      <c r="T2" s="3" t="s">
        <v>46</v>
      </c>
      <c r="U2" s="3" t="s">
        <v>47</v>
      </c>
      <c r="V2" s="3" t="s">
        <v>48</v>
      </c>
      <c r="W2" s="5" t="s">
        <v>49</v>
      </c>
      <c r="X2" s="3" t="s">
        <v>50</v>
      </c>
      <c r="Y2" s="3" t="s">
        <v>50</v>
      </c>
      <c r="Z2" s="3" t="s">
        <v>51</v>
      </c>
      <c r="AA2" s="3" t="s">
        <v>52</v>
      </c>
      <c r="AB2" s="3" t="s">
        <v>53</v>
      </c>
      <c r="AC2" s="3" t="s">
        <v>54</v>
      </c>
      <c r="AD2" s="3" t="s">
        <v>55</v>
      </c>
      <c r="AE2" s="3" t="s">
        <v>56</v>
      </c>
      <c r="AF2" s="3" t="s">
        <v>57</v>
      </c>
      <c r="AG2" s="3" t="s">
        <v>58</v>
      </c>
      <c r="AH2" s="3" t="s">
        <v>59</v>
      </c>
      <c r="AI2" s="3" t="s">
        <v>60</v>
      </c>
      <c r="AJ2" s="3"/>
      <c r="AK2" s="3"/>
    </row>
    <row r="3" spans="1:37" ht="15.6">
      <c r="A3" s="2">
        <f>DATE(2024,1,4)+TIME(13,29,54)</f>
        <v>45295.562430555554</v>
      </c>
      <c r="B3" s="2">
        <f>DATE(2024,1,4)+TIME(13,29,54)</f>
        <v>45295.562430555554</v>
      </c>
      <c r="C3" s="3" t="s">
        <v>61</v>
      </c>
      <c r="D3" s="3" t="s">
        <v>62</v>
      </c>
      <c r="E3" s="3" t="s">
        <v>63</v>
      </c>
      <c r="F3" s="3" t="s">
        <v>64</v>
      </c>
      <c r="G3" s="3" t="s">
        <v>41</v>
      </c>
      <c r="H3" s="3" t="s">
        <v>42</v>
      </c>
      <c r="I3" s="3" t="s">
        <v>43</v>
      </c>
      <c r="J3" s="4">
        <f>DATE(2024,2,19)</f>
        <v>45341</v>
      </c>
      <c r="K3" s="4">
        <f>DATE(2024,2,23)</f>
        <v>45345</v>
      </c>
      <c r="L3" s="3" t="s">
        <v>65</v>
      </c>
      <c r="M3" s="3"/>
      <c r="N3" s="3" t="s">
        <v>44</v>
      </c>
      <c r="O3" s="3" t="s">
        <v>66</v>
      </c>
      <c r="P3" s="3" t="s">
        <v>67</v>
      </c>
      <c r="Q3" s="3" t="s">
        <v>68</v>
      </c>
      <c r="R3" s="3" t="s">
        <v>69</v>
      </c>
      <c r="S3" s="3"/>
      <c r="T3" s="3" t="s">
        <v>70</v>
      </c>
      <c r="U3" s="3" t="s">
        <v>71</v>
      </c>
      <c r="V3" s="3" t="s">
        <v>72</v>
      </c>
      <c r="W3" s="5" t="s">
        <v>73</v>
      </c>
      <c r="X3" s="3" t="s">
        <v>74</v>
      </c>
      <c r="Y3" s="3" t="s">
        <v>74</v>
      </c>
      <c r="Z3" s="3" t="s">
        <v>75</v>
      </c>
      <c r="AA3" s="3" t="s">
        <v>76</v>
      </c>
      <c r="AB3" s="3" t="s">
        <v>77</v>
      </c>
      <c r="AC3" s="3" t="s">
        <v>78</v>
      </c>
      <c r="AD3" s="3" t="s">
        <v>55</v>
      </c>
      <c r="AE3" s="3" t="s">
        <v>79</v>
      </c>
      <c r="AF3" s="3" t="s">
        <v>57</v>
      </c>
      <c r="AG3" s="3" t="s">
        <v>58</v>
      </c>
      <c r="AH3" s="3" t="s">
        <v>80</v>
      </c>
      <c r="AI3" s="3" t="s">
        <v>60</v>
      </c>
      <c r="AJ3" s="3"/>
      <c r="AK3" s="3"/>
    </row>
    <row r="4" spans="1:37" ht="15.6">
      <c r="A4" s="2">
        <f>DATE(2023,11,8)+TIME(13,1,6)</f>
        <v>45238.542430555557</v>
      </c>
      <c r="B4" s="2">
        <f>DATE(2023,11,8)+TIME(13,1,6)</f>
        <v>45238.542430555557</v>
      </c>
      <c r="C4" s="3" t="s">
        <v>81</v>
      </c>
      <c r="D4" s="3" t="s">
        <v>82</v>
      </c>
      <c r="E4" s="3" t="s">
        <v>83</v>
      </c>
      <c r="F4" s="3" t="s">
        <v>84</v>
      </c>
      <c r="G4" s="3" t="s">
        <v>41</v>
      </c>
      <c r="H4" s="3" t="s">
        <v>42</v>
      </c>
      <c r="I4" s="3" t="s">
        <v>43</v>
      </c>
      <c r="J4" s="4">
        <f>DATE(2024,2,19)</f>
        <v>45341</v>
      </c>
      <c r="K4" s="4">
        <f>DATE(2024,2,22)</f>
        <v>45344</v>
      </c>
      <c r="L4" s="3"/>
      <c r="M4" s="3"/>
      <c r="N4" s="3" t="s">
        <v>44</v>
      </c>
      <c r="O4" s="3" t="s">
        <v>45</v>
      </c>
      <c r="P4" s="3"/>
      <c r="Q4" s="3"/>
      <c r="R4" s="3"/>
      <c r="S4" s="3"/>
      <c r="T4" s="3" t="s">
        <v>85</v>
      </c>
      <c r="U4" s="3" t="s">
        <v>86</v>
      </c>
      <c r="V4" s="3" t="s">
        <v>87</v>
      </c>
      <c r="W4" s="5" t="s">
        <v>88</v>
      </c>
      <c r="X4" s="3" t="s">
        <v>89</v>
      </c>
      <c r="Y4" s="3" t="s">
        <v>90</v>
      </c>
      <c r="Z4" s="3" t="s">
        <v>91</v>
      </c>
      <c r="AA4" s="3" t="s">
        <v>92</v>
      </c>
      <c r="AB4" s="3" t="s">
        <v>93</v>
      </c>
      <c r="AC4" s="3" t="s">
        <v>94</v>
      </c>
      <c r="AD4" s="3" t="s">
        <v>55</v>
      </c>
      <c r="AE4" s="3" t="s">
        <v>56</v>
      </c>
      <c r="AF4" s="3" t="s">
        <v>57</v>
      </c>
      <c r="AG4" s="3" t="s">
        <v>58</v>
      </c>
      <c r="AH4" s="3" t="s">
        <v>59</v>
      </c>
      <c r="AI4" s="3" t="s">
        <v>60</v>
      </c>
      <c r="AJ4" s="3" t="s">
        <v>95</v>
      </c>
      <c r="AK4" s="3" t="s">
        <v>44</v>
      </c>
    </row>
    <row r="5" spans="1:37" ht="15.6">
      <c r="A5" s="2">
        <f>DATE(2024,1,10)+TIME(11,20,12)</f>
        <v>45301.472361111111</v>
      </c>
      <c r="B5" s="2">
        <f>DATE(2024,1,10)+TIME(11,20,12)</f>
        <v>45301.472361111111</v>
      </c>
      <c r="C5" s="3" t="s">
        <v>96</v>
      </c>
      <c r="D5" s="3" t="s">
        <v>97</v>
      </c>
      <c r="E5" s="3" t="s">
        <v>98</v>
      </c>
      <c r="F5" s="3" t="s">
        <v>99</v>
      </c>
      <c r="G5" s="3" t="s">
        <v>41</v>
      </c>
      <c r="H5" s="3" t="s">
        <v>42</v>
      </c>
      <c r="I5" s="3" t="s">
        <v>43</v>
      </c>
      <c r="J5" s="4">
        <f>DATE(2024,2,19)</f>
        <v>45341</v>
      </c>
      <c r="K5" s="4">
        <f>DATE(2024,2,22)</f>
        <v>45344</v>
      </c>
      <c r="L5" s="3"/>
      <c r="M5" s="3" t="s">
        <v>100</v>
      </c>
      <c r="N5" s="3" t="s">
        <v>44</v>
      </c>
      <c r="O5" s="3" t="s">
        <v>45</v>
      </c>
      <c r="P5" s="3"/>
      <c r="Q5" s="3"/>
      <c r="R5" s="3"/>
      <c r="S5" s="3"/>
      <c r="T5" s="3" t="s">
        <v>101</v>
      </c>
      <c r="U5" s="3" t="s">
        <v>102</v>
      </c>
      <c r="V5" s="3" t="s">
        <v>103</v>
      </c>
      <c r="W5" s="5" t="s">
        <v>104</v>
      </c>
      <c r="X5" s="3" t="s">
        <v>105</v>
      </c>
      <c r="Y5" s="3" t="s">
        <v>105</v>
      </c>
      <c r="Z5" s="3" t="s">
        <v>106</v>
      </c>
      <c r="AA5" s="3" t="s">
        <v>107</v>
      </c>
      <c r="AB5" s="3" t="s">
        <v>108</v>
      </c>
      <c r="AC5" s="3" t="s">
        <v>109</v>
      </c>
      <c r="AD5" s="3" t="s">
        <v>110</v>
      </c>
      <c r="AE5" s="3" t="s">
        <v>56</v>
      </c>
      <c r="AF5" s="3" t="s">
        <v>57</v>
      </c>
      <c r="AG5" s="3" t="s">
        <v>111</v>
      </c>
      <c r="AH5" s="3" t="s">
        <v>80</v>
      </c>
      <c r="AI5" s="3" t="s">
        <v>60</v>
      </c>
      <c r="AJ5" s="3"/>
      <c r="AK5" s="3"/>
    </row>
    <row r="6" spans="1:37" ht="15.6">
      <c r="A6" s="2">
        <f>DATE(2023,11,13)+TIME(17,54,7)</f>
        <v>45243.74591435185</v>
      </c>
      <c r="B6" s="2">
        <f>DATE(2023,11,13)+TIME(17,54,7)</f>
        <v>45243.74591435185</v>
      </c>
      <c r="C6" s="3" t="s">
        <v>112</v>
      </c>
      <c r="D6" s="3" t="s">
        <v>113</v>
      </c>
      <c r="E6" s="3" t="s">
        <v>114</v>
      </c>
      <c r="F6" s="3" t="s">
        <v>115</v>
      </c>
      <c r="G6" s="3" t="s">
        <v>41</v>
      </c>
      <c r="H6" s="3" t="s">
        <v>42</v>
      </c>
      <c r="I6" s="3" t="s">
        <v>43</v>
      </c>
      <c r="J6" s="4">
        <f>DATE(2024,2,19)</f>
        <v>45341</v>
      </c>
      <c r="K6" s="4">
        <f>DATE(2024,2,22)</f>
        <v>45344</v>
      </c>
      <c r="L6" s="3"/>
      <c r="M6" s="3"/>
      <c r="N6" s="3" t="s">
        <v>44</v>
      </c>
      <c r="O6" s="3" t="s">
        <v>66</v>
      </c>
      <c r="P6" s="3" t="s">
        <v>116</v>
      </c>
      <c r="Q6" s="3" t="s">
        <v>117</v>
      </c>
      <c r="R6" s="3" t="s">
        <v>118</v>
      </c>
      <c r="S6" s="3"/>
      <c r="T6" s="3" t="s">
        <v>119</v>
      </c>
      <c r="U6" s="3" t="s">
        <v>120</v>
      </c>
      <c r="V6" s="3" t="s">
        <v>121</v>
      </c>
      <c r="W6" s="5" t="s">
        <v>122</v>
      </c>
      <c r="X6" s="3" t="s">
        <v>123</v>
      </c>
      <c r="Y6" s="3" t="s">
        <v>123</v>
      </c>
      <c r="Z6" s="3" t="s">
        <v>124</v>
      </c>
      <c r="AA6" s="3" t="s">
        <v>125</v>
      </c>
      <c r="AB6" s="3" t="s">
        <v>126</v>
      </c>
      <c r="AC6" s="3" t="s">
        <v>127</v>
      </c>
      <c r="AD6" s="3" t="s">
        <v>55</v>
      </c>
      <c r="AE6" s="3" t="s">
        <v>56</v>
      </c>
      <c r="AF6" s="3" t="s">
        <v>57</v>
      </c>
      <c r="AG6" s="3" t="s">
        <v>58</v>
      </c>
      <c r="AH6" s="3" t="s">
        <v>80</v>
      </c>
      <c r="AI6" s="3" t="s">
        <v>60</v>
      </c>
      <c r="AJ6" s="3"/>
      <c r="AK6" s="3"/>
    </row>
    <row r="7" spans="1:37" ht="15.6">
      <c r="A7" s="2">
        <f>DATE(2024,1,4)+TIME(13,10,50)</f>
        <v>45295.549189814818</v>
      </c>
      <c r="B7" s="2">
        <f>DATE(2024,1,4)+TIME(13,10,50)</f>
        <v>45295.549189814818</v>
      </c>
      <c r="C7" s="3" t="s">
        <v>128</v>
      </c>
      <c r="D7" s="3" t="s">
        <v>129</v>
      </c>
      <c r="E7" s="3" t="s">
        <v>130</v>
      </c>
      <c r="F7" s="3" t="s">
        <v>64</v>
      </c>
      <c r="G7" s="3" t="s">
        <v>41</v>
      </c>
      <c r="H7" s="3" t="s">
        <v>42</v>
      </c>
      <c r="I7" s="3" t="s">
        <v>43</v>
      </c>
      <c r="J7" s="4">
        <f>DATE(2024,2,19)</f>
        <v>45341</v>
      </c>
      <c r="K7" s="4">
        <f>DATE(2024,2,22)</f>
        <v>45344</v>
      </c>
      <c r="L7" s="3"/>
      <c r="M7" s="3"/>
      <c r="N7" s="3"/>
      <c r="O7" s="3" t="s">
        <v>66</v>
      </c>
      <c r="P7" s="3" t="s">
        <v>131</v>
      </c>
      <c r="Q7" s="3" t="s">
        <v>132</v>
      </c>
      <c r="R7" s="3" t="s">
        <v>133</v>
      </c>
      <c r="S7" s="3"/>
      <c r="T7" s="3" t="s">
        <v>134</v>
      </c>
      <c r="U7" s="3" t="s">
        <v>135</v>
      </c>
      <c r="V7" s="3" t="s">
        <v>136</v>
      </c>
      <c r="W7" s="5" t="s">
        <v>137</v>
      </c>
      <c r="X7" s="3" t="s">
        <v>138</v>
      </c>
      <c r="Y7" s="3" t="s">
        <v>138</v>
      </c>
      <c r="Z7" s="3" t="s">
        <v>75</v>
      </c>
      <c r="AA7" s="3" t="s">
        <v>76</v>
      </c>
      <c r="AB7" s="3" t="s">
        <v>77</v>
      </c>
      <c r="AC7" s="3" t="s">
        <v>139</v>
      </c>
      <c r="AD7" s="3" t="s">
        <v>55</v>
      </c>
      <c r="AE7" s="3" t="s">
        <v>56</v>
      </c>
      <c r="AF7" s="3" t="s">
        <v>57</v>
      </c>
      <c r="AG7" s="3" t="s">
        <v>140</v>
      </c>
      <c r="AH7" s="3" t="s">
        <v>141</v>
      </c>
      <c r="AI7" s="3" t="s">
        <v>60</v>
      </c>
      <c r="AJ7" s="3"/>
      <c r="AK7" s="3"/>
    </row>
    <row r="8" spans="1:37" ht="15.6">
      <c r="A8" s="2">
        <f>DATE(2024,2,8)+TIME(13,44,58)</f>
        <v>45330.572893518518</v>
      </c>
      <c r="B8" s="2">
        <f>DATE(2024,2,8)+TIME(13,44,58)</f>
        <v>45330.572893518518</v>
      </c>
      <c r="C8" s="3" t="s">
        <v>142</v>
      </c>
      <c r="D8" s="3" t="s">
        <v>143</v>
      </c>
      <c r="E8" s="3" t="s">
        <v>144</v>
      </c>
      <c r="F8" s="3" t="s">
        <v>115</v>
      </c>
      <c r="G8" s="3" t="s">
        <v>41</v>
      </c>
      <c r="H8" s="3" t="s">
        <v>42</v>
      </c>
      <c r="I8" s="3" t="s">
        <v>43</v>
      </c>
      <c r="J8" s="4">
        <f>DATE(2024,2,19)</f>
        <v>45341</v>
      </c>
      <c r="K8" s="4">
        <f>DATE(2024,2,22)</f>
        <v>45344</v>
      </c>
      <c r="L8" s="3"/>
      <c r="M8" s="3"/>
      <c r="N8" s="3" t="s">
        <v>44</v>
      </c>
      <c r="O8" s="3" t="s">
        <v>66</v>
      </c>
      <c r="P8" s="3" t="s">
        <v>145</v>
      </c>
      <c r="Q8" s="3" t="s">
        <v>146</v>
      </c>
      <c r="R8" s="3" t="s">
        <v>147</v>
      </c>
      <c r="S8" s="3" t="s">
        <v>145</v>
      </c>
      <c r="T8" s="3" t="s">
        <v>148</v>
      </c>
      <c r="U8" s="3" t="s">
        <v>149</v>
      </c>
      <c r="V8" s="3" t="s">
        <v>150</v>
      </c>
      <c r="W8" s="5" t="s">
        <v>151</v>
      </c>
      <c r="X8" s="3" t="s">
        <v>152</v>
      </c>
      <c r="Y8" s="3" t="s">
        <v>152</v>
      </c>
      <c r="Z8" s="3" t="s">
        <v>153</v>
      </c>
      <c r="AA8" s="3" t="s">
        <v>125</v>
      </c>
      <c r="AB8" s="3" t="s">
        <v>126</v>
      </c>
      <c r="AC8" s="3" t="s">
        <v>154</v>
      </c>
      <c r="AD8" s="3" t="s">
        <v>155</v>
      </c>
      <c r="AE8" s="3" t="s">
        <v>56</v>
      </c>
      <c r="AF8" s="3" t="s">
        <v>57</v>
      </c>
      <c r="AG8" s="3" t="s">
        <v>111</v>
      </c>
      <c r="AH8" s="3" t="s">
        <v>141</v>
      </c>
      <c r="AI8" s="3" t="s">
        <v>60</v>
      </c>
      <c r="AJ8" s="3"/>
      <c r="AK8" s="3"/>
    </row>
    <row r="9" spans="1:37" ht="15.6">
      <c r="A9" s="2">
        <f>DATE(2024,1,5)+TIME(16,36,2)</f>
        <v>45296.691689814812</v>
      </c>
      <c r="B9" s="2">
        <f>DATE(2024,1,5)+TIME(16,36,2)</f>
        <v>45296.691689814812</v>
      </c>
      <c r="C9" s="3" t="s">
        <v>156</v>
      </c>
      <c r="D9" s="3" t="s">
        <v>157</v>
      </c>
      <c r="E9" s="3" t="s">
        <v>158</v>
      </c>
      <c r="F9" s="3" t="s">
        <v>159</v>
      </c>
      <c r="G9" s="3" t="s">
        <v>41</v>
      </c>
      <c r="H9" s="3" t="s">
        <v>42</v>
      </c>
      <c r="I9" s="3" t="s">
        <v>43</v>
      </c>
      <c r="J9" s="4">
        <f>DATE(2024,2,19)</f>
        <v>45341</v>
      </c>
      <c r="K9" s="4">
        <f>DATE(2024,2,22)</f>
        <v>45344</v>
      </c>
      <c r="L9" s="3"/>
      <c r="M9" s="3"/>
      <c r="N9" s="3"/>
      <c r="O9" s="3" t="s">
        <v>66</v>
      </c>
      <c r="P9" s="3" t="s">
        <v>160</v>
      </c>
      <c r="Q9" s="3" t="s">
        <v>161</v>
      </c>
      <c r="R9" s="3" t="s">
        <v>162</v>
      </c>
      <c r="S9" s="3" t="s">
        <v>163</v>
      </c>
      <c r="T9" s="3" t="s">
        <v>164</v>
      </c>
      <c r="U9" s="3" t="s">
        <v>165</v>
      </c>
      <c r="V9" s="3" t="s">
        <v>166</v>
      </c>
      <c r="W9" s="5" t="s">
        <v>167</v>
      </c>
      <c r="X9" s="3" t="s">
        <v>168</v>
      </c>
      <c r="Y9" s="3" t="s">
        <v>168</v>
      </c>
      <c r="Z9" s="3" t="s">
        <v>169</v>
      </c>
      <c r="AA9" s="3" t="s">
        <v>170</v>
      </c>
      <c r="AB9" s="3" t="s">
        <v>171</v>
      </c>
      <c r="AC9" s="3" t="s">
        <v>172</v>
      </c>
      <c r="AD9" s="3" t="s">
        <v>55</v>
      </c>
      <c r="AE9" s="3" t="s">
        <v>173</v>
      </c>
      <c r="AF9" s="3" t="s">
        <v>57</v>
      </c>
      <c r="AG9" s="3" t="s">
        <v>140</v>
      </c>
      <c r="AH9" s="3" t="s">
        <v>141</v>
      </c>
      <c r="AI9" s="3" t="s">
        <v>60</v>
      </c>
      <c r="AJ9" s="3"/>
      <c r="AK9" s="3"/>
    </row>
    <row r="10" spans="1:37" ht="15.6">
      <c r="A10" s="2">
        <f>DATE(2023,11,8)+TIME(12,27,37)</f>
        <v>45238.519178240742</v>
      </c>
      <c r="B10" s="2">
        <f>DATE(2023,11,8)+TIME(12,27,37)</f>
        <v>45238.519178240742</v>
      </c>
      <c r="C10" s="3" t="s">
        <v>174</v>
      </c>
      <c r="D10" s="3" t="s">
        <v>175</v>
      </c>
      <c r="E10" s="3" t="s">
        <v>176</v>
      </c>
      <c r="F10" s="3" t="s">
        <v>177</v>
      </c>
      <c r="G10" s="3" t="s">
        <v>41</v>
      </c>
      <c r="H10" s="3" t="s">
        <v>42</v>
      </c>
      <c r="I10" s="3" t="s">
        <v>43</v>
      </c>
      <c r="J10" s="4">
        <f>DATE(2024,2,19)</f>
        <v>45341</v>
      </c>
      <c r="K10" s="4">
        <f>DATE(2024,2,22)</f>
        <v>45344</v>
      </c>
      <c r="L10" s="3" t="s">
        <v>178</v>
      </c>
      <c r="M10" s="3" t="s">
        <v>179</v>
      </c>
      <c r="N10" s="3" t="s">
        <v>44</v>
      </c>
      <c r="O10" s="3" t="s">
        <v>45</v>
      </c>
      <c r="P10" s="3"/>
      <c r="Q10" s="3"/>
      <c r="R10" s="3"/>
      <c r="S10" s="3"/>
      <c r="T10" s="3" t="s">
        <v>180</v>
      </c>
      <c r="U10" s="3" t="s">
        <v>181</v>
      </c>
      <c r="V10" s="3" t="s">
        <v>182</v>
      </c>
      <c r="W10" s="5" t="s">
        <v>183</v>
      </c>
      <c r="X10" s="3" t="s">
        <v>184</v>
      </c>
      <c r="Y10" s="3" t="s">
        <v>184</v>
      </c>
      <c r="Z10" s="3" t="s">
        <v>185</v>
      </c>
      <c r="AA10" s="3" t="s">
        <v>186</v>
      </c>
      <c r="AB10" s="3" t="s">
        <v>187</v>
      </c>
      <c r="AC10" s="3" t="s">
        <v>188</v>
      </c>
      <c r="AD10" s="3" t="s">
        <v>55</v>
      </c>
      <c r="AE10" s="3" t="s">
        <v>56</v>
      </c>
      <c r="AF10" s="3" t="s">
        <v>57</v>
      </c>
      <c r="AG10" s="3" t="s">
        <v>111</v>
      </c>
      <c r="AH10" s="3" t="s">
        <v>80</v>
      </c>
      <c r="AI10" s="3" t="s">
        <v>60</v>
      </c>
      <c r="AJ10" s="3"/>
      <c r="AK10" s="3"/>
    </row>
    <row r="11" spans="1:37" ht="15.6">
      <c r="A11" s="2">
        <f>DATE(2024,1,10)+TIME(15,50,11)</f>
        <v>45301.659849537034</v>
      </c>
      <c r="B11" s="2">
        <f>DATE(2024,1,10)+TIME(15,50,11)</f>
        <v>45301.659849537034</v>
      </c>
      <c r="C11" s="3" t="s">
        <v>189</v>
      </c>
      <c r="D11" s="3" t="s">
        <v>190</v>
      </c>
      <c r="E11" s="3" t="s">
        <v>191</v>
      </c>
      <c r="F11" s="3" t="s">
        <v>192</v>
      </c>
      <c r="G11" s="3" t="s">
        <v>41</v>
      </c>
      <c r="H11" s="3" t="s">
        <v>42</v>
      </c>
      <c r="I11" s="3" t="s">
        <v>43</v>
      </c>
      <c r="J11" s="4">
        <f>DATE(2024,2,19)</f>
        <v>45341</v>
      </c>
      <c r="K11" s="4">
        <f>DATE(2024,2,22)</f>
        <v>45344</v>
      </c>
      <c r="L11" s="3"/>
      <c r="M11" s="3"/>
      <c r="N11" s="3" t="s">
        <v>44</v>
      </c>
      <c r="O11" s="3" t="s">
        <v>45</v>
      </c>
      <c r="P11" s="3"/>
      <c r="Q11" s="3"/>
      <c r="R11" s="3"/>
      <c r="S11" s="3"/>
      <c r="T11" s="3" t="s">
        <v>193</v>
      </c>
      <c r="U11" s="3" t="s">
        <v>194</v>
      </c>
      <c r="V11" s="3" t="s">
        <v>195</v>
      </c>
      <c r="W11" s="5" t="s">
        <v>196</v>
      </c>
      <c r="X11" s="3" t="s">
        <v>197</v>
      </c>
      <c r="Y11" s="3" t="s">
        <v>197</v>
      </c>
      <c r="Z11" s="3" t="s">
        <v>198</v>
      </c>
      <c r="AA11" s="3" t="s">
        <v>199</v>
      </c>
      <c r="AB11" s="3"/>
      <c r="AC11" s="3" t="s">
        <v>200</v>
      </c>
      <c r="AD11" s="3" t="s">
        <v>155</v>
      </c>
      <c r="AE11" s="3"/>
      <c r="AF11" s="3" t="s">
        <v>57</v>
      </c>
      <c r="AG11" s="3" t="s">
        <v>140</v>
      </c>
      <c r="AH11" s="3" t="s">
        <v>141</v>
      </c>
      <c r="AI11" s="3" t="s">
        <v>60</v>
      </c>
      <c r="AJ11" s="3" t="s">
        <v>95</v>
      </c>
      <c r="AK11" s="3" t="s">
        <v>201</v>
      </c>
    </row>
    <row r="12" spans="1:37" ht="15.6">
      <c r="A12" s="2">
        <f>DATE(2023,11,9)+TIME(11,33,53)</f>
        <v>45239.481863425928</v>
      </c>
      <c r="B12" s="2">
        <f>DATE(2023,11,9)+TIME(11,33,53)</f>
        <v>45239.481863425928</v>
      </c>
      <c r="C12" s="3" t="s">
        <v>202</v>
      </c>
      <c r="D12" s="3" t="s">
        <v>203</v>
      </c>
      <c r="E12" s="3" t="s">
        <v>204</v>
      </c>
      <c r="F12" s="3" t="s">
        <v>205</v>
      </c>
      <c r="G12" s="3" t="s">
        <v>41</v>
      </c>
      <c r="H12" s="3" t="s">
        <v>42</v>
      </c>
      <c r="I12" s="3" t="s">
        <v>43</v>
      </c>
      <c r="J12" s="4">
        <f>DATE(2024,2,19)</f>
        <v>45341</v>
      </c>
      <c r="K12" s="4">
        <f>DATE(2024,2,22)</f>
        <v>45344</v>
      </c>
      <c r="L12" s="3"/>
      <c r="M12" s="3"/>
      <c r="N12" s="3"/>
      <c r="O12" s="3" t="s">
        <v>45</v>
      </c>
      <c r="P12" s="3"/>
      <c r="Q12" s="3"/>
      <c r="R12" s="3"/>
      <c r="S12" s="3"/>
      <c r="T12" s="3" t="s">
        <v>206</v>
      </c>
      <c r="U12" s="3" t="s">
        <v>207</v>
      </c>
      <c r="V12" s="3" t="s">
        <v>208</v>
      </c>
      <c r="W12" s="5" t="s">
        <v>209</v>
      </c>
      <c r="X12" s="3" t="s">
        <v>210</v>
      </c>
      <c r="Y12" s="3" t="s">
        <v>210</v>
      </c>
      <c r="Z12" s="3" t="s">
        <v>211</v>
      </c>
      <c r="AA12" s="3" t="s">
        <v>212</v>
      </c>
      <c r="AB12" s="3" t="s">
        <v>213</v>
      </c>
      <c r="AC12" s="3" t="s">
        <v>214</v>
      </c>
      <c r="AD12" s="3" t="s">
        <v>55</v>
      </c>
      <c r="AE12" s="3" t="s">
        <v>56</v>
      </c>
      <c r="AF12" s="3" t="s">
        <v>57</v>
      </c>
      <c r="AG12" s="3" t="s">
        <v>58</v>
      </c>
      <c r="AH12" s="3" t="s">
        <v>80</v>
      </c>
      <c r="AI12" s="3" t="s">
        <v>60</v>
      </c>
      <c r="AJ12" s="3"/>
      <c r="AK12" s="3"/>
    </row>
    <row r="13" spans="1:37" ht="15.6">
      <c r="A13" s="2">
        <f>DATE(2023,12,19)+TIME(19,5,50)</f>
        <v>45279.795717592591</v>
      </c>
      <c r="B13" s="2">
        <f>DATE(2023,12,19)+TIME(19,5,50)</f>
        <v>45279.795717592591</v>
      </c>
      <c r="C13" s="3" t="s">
        <v>215</v>
      </c>
      <c r="D13" s="3" t="s">
        <v>216</v>
      </c>
      <c r="E13" s="3" t="s">
        <v>217</v>
      </c>
      <c r="F13" s="3" t="s">
        <v>218</v>
      </c>
      <c r="G13" s="3" t="s">
        <v>41</v>
      </c>
      <c r="H13" s="3" t="s">
        <v>42</v>
      </c>
      <c r="I13" s="3" t="s">
        <v>43</v>
      </c>
      <c r="J13" s="4">
        <f>DATE(2024,2,19)</f>
        <v>45341</v>
      </c>
      <c r="K13" s="4">
        <f>DATE(2024,2,22)</f>
        <v>45344</v>
      </c>
      <c r="L13" s="3"/>
      <c r="M13" s="3"/>
      <c r="N13" s="3"/>
      <c r="O13" s="3" t="s">
        <v>45</v>
      </c>
      <c r="P13" s="3"/>
      <c r="Q13" s="3"/>
      <c r="R13" s="3"/>
      <c r="S13" s="3"/>
      <c r="T13" s="3" t="s">
        <v>219</v>
      </c>
      <c r="U13" s="3" t="s">
        <v>220</v>
      </c>
      <c r="V13" s="3" t="s">
        <v>221</v>
      </c>
      <c r="W13" s="5" t="s">
        <v>222</v>
      </c>
      <c r="X13" s="3" t="s">
        <v>223</v>
      </c>
      <c r="Y13" s="3" t="s">
        <v>223</v>
      </c>
      <c r="Z13" s="3" t="s">
        <v>224</v>
      </c>
      <c r="AA13" s="3" t="s">
        <v>106</v>
      </c>
      <c r="AB13" s="3" t="s">
        <v>225</v>
      </c>
      <c r="AC13" s="3" t="s">
        <v>226</v>
      </c>
      <c r="AD13" s="3" t="s">
        <v>55</v>
      </c>
      <c r="AE13" s="3" t="s">
        <v>79</v>
      </c>
      <c r="AF13" s="3" t="s">
        <v>79</v>
      </c>
      <c r="AG13" s="3" t="s">
        <v>111</v>
      </c>
      <c r="AH13" s="3" t="s">
        <v>59</v>
      </c>
      <c r="AI13" s="3" t="s">
        <v>60</v>
      </c>
      <c r="AJ13" s="3"/>
      <c r="AK13" s="3"/>
    </row>
    <row r="14" spans="1:37" ht="15.6">
      <c r="A14" s="2">
        <f>DATE(2023,11,7)+TIME(20,3,4)</f>
        <v>45237.835462962961</v>
      </c>
      <c r="B14" s="2">
        <f>DATE(2023,11,7)+TIME(20,3,4)</f>
        <v>45237.835462962961</v>
      </c>
      <c r="C14" s="3" t="s">
        <v>227</v>
      </c>
      <c r="D14" s="3" t="s">
        <v>228</v>
      </c>
      <c r="E14" s="3" t="s">
        <v>229</v>
      </c>
      <c r="F14" s="3" t="s">
        <v>230</v>
      </c>
      <c r="G14" s="3" t="s">
        <v>231</v>
      </c>
      <c r="H14" s="3" t="s">
        <v>232</v>
      </c>
      <c r="I14" s="3" t="s">
        <v>43</v>
      </c>
      <c r="J14" s="4">
        <f>DATE(2024,2,18)</f>
        <v>45340</v>
      </c>
      <c r="K14" s="4">
        <f>DATE(2024,2,22)</f>
        <v>45344</v>
      </c>
      <c r="L14" s="3"/>
      <c r="M14" s="3"/>
      <c r="N14" s="3" t="s">
        <v>44</v>
      </c>
      <c r="O14" s="3" t="s">
        <v>66</v>
      </c>
      <c r="P14" s="3" t="s">
        <v>233</v>
      </c>
      <c r="Q14" s="3" t="s">
        <v>234</v>
      </c>
      <c r="R14" s="3" t="s">
        <v>235</v>
      </c>
      <c r="S14" s="3" t="s">
        <v>236</v>
      </c>
      <c r="T14" s="3" t="s">
        <v>237</v>
      </c>
      <c r="U14" s="3" t="s">
        <v>238</v>
      </c>
      <c r="V14" s="3" t="s">
        <v>239</v>
      </c>
      <c r="W14" s="5" t="s">
        <v>240</v>
      </c>
      <c r="X14" s="3" t="s">
        <v>241</v>
      </c>
      <c r="Y14" s="3" t="s">
        <v>241</v>
      </c>
      <c r="Z14" s="3" t="s">
        <v>242</v>
      </c>
      <c r="AA14" s="3" t="s">
        <v>243</v>
      </c>
      <c r="AB14" s="3" t="s">
        <v>244</v>
      </c>
      <c r="AC14" s="3" t="s">
        <v>245</v>
      </c>
      <c r="AD14" s="3" t="s">
        <v>246</v>
      </c>
      <c r="AE14" s="3" t="s">
        <v>56</v>
      </c>
      <c r="AF14" s="3" t="s">
        <v>247</v>
      </c>
      <c r="AG14" s="3" t="s">
        <v>140</v>
      </c>
      <c r="AH14" s="3" t="s">
        <v>141</v>
      </c>
      <c r="AI14" s="3" t="s">
        <v>60</v>
      </c>
      <c r="AJ14" s="3"/>
      <c r="AK14" s="3"/>
    </row>
    <row r="15" spans="1:37" ht="15.6">
      <c r="A15" s="2">
        <f>DATE(2023,11,7)+TIME(18,51,41)</f>
        <v>45237.785891203705</v>
      </c>
      <c r="B15" s="2">
        <f>DATE(2023,11,7)+TIME(18,51,41)</f>
        <v>45237.785891203705</v>
      </c>
      <c r="C15" s="3" t="s">
        <v>248</v>
      </c>
      <c r="D15" s="3" t="s">
        <v>249</v>
      </c>
      <c r="E15" s="3" t="s">
        <v>250</v>
      </c>
      <c r="F15" s="3" t="s">
        <v>218</v>
      </c>
      <c r="G15" s="3" t="s">
        <v>231</v>
      </c>
      <c r="H15" s="3" t="s">
        <v>232</v>
      </c>
      <c r="I15" s="3" t="s">
        <v>43</v>
      </c>
      <c r="J15" s="4">
        <f>DATE(2024,2,18)</f>
        <v>45340</v>
      </c>
      <c r="K15" s="4">
        <f>DATE(2024,2,23)</f>
        <v>45345</v>
      </c>
      <c r="L15" s="3"/>
      <c r="M15" s="3" t="s">
        <v>251</v>
      </c>
      <c r="N15" s="3"/>
      <c r="O15" s="3" t="s">
        <v>45</v>
      </c>
      <c r="P15" s="3"/>
      <c r="Q15" s="3"/>
      <c r="R15" s="3"/>
      <c r="S15" s="3"/>
      <c r="T15" s="3" t="s">
        <v>252</v>
      </c>
      <c r="U15" s="3" t="s">
        <v>253</v>
      </c>
      <c r="V15" s="3" t="s">
        <v>254</v>
      </c>
      <c r="W15" s="5" t="s">
        <v>255</v>
      </c>
      <c r="X15" s="3" t="s">
        <v>256</v>
      </c>
      <c r="Y15" s="3" t="s">
        <v>256</v>
      </c>
      <c r="Z15" s="3" t="s">
        <v>257</v>
      </c>
      <c r="AA15" s="3" t="s">
        <v>106</v>
      </c>
      <c r="AB15" s="3" t="s">
        <v>225</v>
      </c>
      <c r="AC15" s="3" t="s">
        <v>258</v>
      </c>
      <c r="AD15" s="3" t="s">
        <v>55</v>
      </c>
      <c r="AE15" s="3"/>
      <c r="AF15" s="3" t="s">
        <v>247</v>
      </c>
      <c r="AG15" s="3" t="s">
        <v>140</v>
      </c>
      <c r="AH15" s="3" t="s">
        <v>59</v>
      </c>
      <c r="AI15" s="3" t="s">
        <v>60</v>
      </c>
      <c r="AJ15" s="3" t="s">
        <v>95</v>
      </c>
      <c r="AK15" s="3"/>
    </row>
    <row r="16" spans="1:37" ht="15.6">
      <c r="A16" s="2">
        <f>DATE(2024,1,4)+TIME(15,18,43)</f>
        <v>45295.637997685182</v>
      </c>
      <c r="B16" s="2">
        <f>DATE(2024,1,4)+TIME(15,18,43)</f>
        <v>45295.637997685182</v>
      </c>
      <c r="C16" s="3" t="s">
        <v>259</v>
      </c>
      <c r="D16" s="3" t="s">
        <v>260</v>
      </c>
      <c r="E16" s="3" t="s">
        <v>261</v>
      </c>
      <c r="F16" s="3" t="s">
        <v>40</v>
      </c>
      <c r="G16" s="3" t="s">
        <v>231</v>
      </c>
      <c r="H16" s="3" t="s">
        <v>232</v>
      </c>
      <c r="I16" s="3" t="s">
        <v>43</v>
      </c>
      <c r="J16" s="4">
        <f>DATE(2024,2,18)</f>
        <v>45340</v>
      </c>
      <c r="K16" s="4">
        <f>DATE(2024,2,23)</f>
        <v>45345</v>
      </c>
      <c r="L16" s="3" t="s">
        <v>262</v>
      </c>
      <c r="M16" s="3"/>
      <c r="N16" s="3" t="s">
        <v>44</v>
      </c>
      <c r="O16" s="3" t="s">
        <v>45</v>
      </c>
      <c r="P16" s="3"/>
      <c r="Q16" s="3"/>
      <c r="R16" s="3"/>
      <c r="S16" s="3"/>
      <c r="T16" s="3" t="s">
        <v>263</v>
      </c>
      <c r="U16" s="3" t="s">
        <v>264</v>
      </c>
      <c r="V16" s="3" t="s">
        <v>265</v>
      </c>
      <c r="W16" s="5" t="s">
        <v>266</v>
      </c>
      <c r="X16" s="3" t="s">
        <v>267</v>
      </c>
      <c r="Y16" s="3" t="s">
        <v>268</v>
      </c>
      <c r="Z16" s="3" t="s">
        <v>51</v>
      </c>
      <c r="AA16" s="3" t="s">
        <v>52</v>
      </c>
      <c r="AB16" s="3" t="s">
        <v>53</v>
      </c>
      <c r="AC16" s="3" t="s">
        <v>269</v>
      </c>
      <c r="AD16" s="3" t="s">
        <v>55</v>
      </c>
      <c r="AE16" s="3" t="s">
        <v>56</v>
      </c>
      <c r="AF16" s="3" t="s">
        <v>247</v>
      </c>
      <c r="AG16" s="3" t="s">
        <v>58</v>
      </c>
      <c r="AH16" s="3" t="s">
        <v>80</v>
      </c>
      <c r="AI16" s="3" t="s">
        <v>60</v>
      </c>
      <c r="AJ16" s="3" t="s">
        <v>95</v>
      </c>
      <c r="AK16" s="3"/>
    </row>
    <row r="17" spans="1:37" ht="15.6">
      <c r="A17" s="2">
        <f>DATE(2024,1,19)+TIME(11,4,33)</f>
        <v>45310.461493055554</v>
      </c>
      <c r="B17" s="2">
        <f>DATE(2024,1,19)+TIME(11,4,33)</f>
        <v>45310.461493055554</v>
      </c>
      <c r="C17" s="3" t="s">
        <v>270</v>
      </c>
      <c r="D17" s="3" t="s">
        <v>271</v>
      </c>
      <c r="E17" s="3" t="s">
        <v>272</v>
      </c>
      <c r="F17" s="3" t="s">
        <v>64</v>
      </c>
      <c r="G17" s="3" t="s">
        <v>231</v>
      </c>
      <c r="H17" s="3" t="s">
        <v>232</v>
      </c>
      <c r="I17" s="3" t="s">
        <v>43</v>
      </c>
      <c r="J17" s="4">
        <f>DATE(2024,2,18)</f>
        <v>45340</v>
      </c>
      <c r="K17" s="4">
        <f>DATE(2024,2,22)</f>
        <v>45344</v>
      </c>
      <c r="L17" s="3"/>
      <c r="M17" s="3"/>
      <c r="N17" s="3" t="s">
        <v>44</v>
      </c>
      <c r="O17" s="3" t="s">
        <v>45</v>
      </c>
      <c r="P17" s="3"/>
      <c r="Q17" s="3"/>
      <c r="R17" s="3"/>
      <c r="S17" s="3" t="s">
        <v>273</v>
      </c>
      <c r="T17" s="3" t="s">
        <v>274</v>
      </c>
      <c r="U17" s="3" t="s">
        <v>275</v>
      </c>
      <c r="V17" s="3" t="s">
        <v>276</v>
      </c>
      <c r="W17" s="5" t="s">
        <v>277</v>
      </c>
      <c r="X17" s="3" t="s">
        <v>278</v>
      </c>
      <c r="Y17" s="3" t="s">
        <v>279</v>
      </c>
      <c r="Z17" s="3" t="s">
        <v>280</v>
      </c>
      <c r="AA17" s="3" t="s">
        <v>76</v>
      </c>
      <c r="AB17" s="3" t="s">
        <v>77</v>
      </c>
      <c r="AC17" s="3" t="s">
        <v>281</v>
      </c>
      <c r="AD17" s="3" t="s">
        <v>55</v>
      </c>
      <c r="AE17" s="3" t="s">
        <v>56</v>
      </c>
      <c r="AF17" s="3" t="s">
        <v>247</v>
      </c>
      <c r="AG17" s="3" t="s">
        <v>111</v>
      </c>
      <c r="AH17" s="3" t="s">
        <v>59</v>
      </c>
      <c r="AI17" s="3" t="s">
        <v>60</v>
      </c>
      <c r="AJ17" s="3" t="s">
        <v>95</v>
      </c>
      <c r="AK17" s="3"/>
    </row>
    <row r="18" spans="1:37" ht="15.6">
      <c r="A18" s="2">
        <f>DATE(2024,1,9)+TIME(21,19,39)</f>
        <v>45300.888645833336</v>
      </c>
      <c r="B18" s="2">
        <f>DATE(2024,1,9)+TIME(21,19,39)</f>
        <v>45300.888645833336</v>
      </c>
      <c r="C18" s="3" t="s">
        <v>282</v>
      </c>
      <c r="D18" s="3" t="s">
        <v>283</v>
      </c>
      <c r="E18" s="3" t="s">
        <v>284</v>
      </c>
      <c r="F18" s="3" t="s">
        <v>285</v>
      </c>
      <c r="G18" s="3" t="s">
        <v>231</v>
      </c>
      <c r="H18" s="3" t="s">
        <v>232</v>
      </c>
      <c r="I18" s="3" t="s">
        <v>43</v>
      </c>
      <c r="J18" s="4">
        <f>DATE(2024,2,18)</f>
        <v>45340</v>
      </c>
      <c r="K18" s="4">
        <f>DATE(2024,2,22)</f>
        <v>45344</v>
      </c>
      <c r="L18" s="3"/>
      <c r="M18" s="3"/>
      <c r="N18" s="3" t="s">
        <v>44</v>
      </c>
      <c r="O18" s="3" t="s">
        <v>45</v>
      </c>
      <c r="P18" s="3"/>
      <c r="Q18" s="3"/>
      <c r="R18" s="3"/>
      <c r="S18" s="3"/>
      <c r="T18" s="3" t="s">
        <v>286</v>
      </c>
      <c r="U18" s="3" t="s">
        <v>287</v>
      </c>
      <c r="V18" s="3" t="s">
        <v>288</v>
      </c>
      <c r="W18" s="5" t="s">
        <v>289</v>
      </c>
      <c r="X18" s="3" t="s">
        <v>290</v>
      </c>
      <c r="Y18" s="3" t="s">
        <v>290</v>
      </c>
      <c r="Z18" s="3" t="s">
        <v>291</v>
      </c>
      <c r="AA18" s="3" t="s">
        <v>292</v>
      </c>
      <c r="AB18" s="3" t="s">
        <v>293</v>
      </c>
      <c r="AC18" s="3" t="s">
        <v>294</v>
      </c>
      <c r="AD18" s="3" t="s">
        <v>55</v>
      </c>
      <c r="AE18" s="3" t="s">
        <v>56</v>
      </c>
      <c r="AF18" s="3" t="s">
        <v>247</v>
      </c>
      <c r="AG18" s="3" t="s">
        <v>111</v>
      </c>
      <c r="AH18" s="3" t="s">
        <v>59</v>
      </c>
      <c r="AI18" s="3" t="s">
        <v>60</v>
      </c>
      <c r="AJ18" s="3" t="s">
        <v>95</v>
      </c>
      <c r="AK18" s="3" t="s">
        <v>295</v>
      </c>
    </row>
    <row r="19" spans="1:37" ht="15.6">
      <c r="A19" s="2">
        <f>DATE(2024,1,9)+TIME(13,21,14)</f>
        <v>45300.55641203704</v>
      </c>
      <c r="B19" s="2">
        <f>DATE(2024,1,9)+TIME(13,21,14)</f>
        <v>45300.55641203704</v>
      </c>
      <c r="C19" s="3" t="s">
        <v>296</v>
      </c>
      <c r="D19" s="3" t="s">
        <v>297</v>
      </c>
      <c r="E19" s="3" t="s">
        <v>298</v>
      </c>
      <c r="F19" s="3" t="s">
        <v>99</v>
      </c>
      <c r="G19" s="3" t="s">
        <v>231</v>
      </c>
      <c r="H19" s="3" t="s">
        <v>232</v>
      </c>
      <c r="I19" s="3" t="s">
        <v>43</v>
      </c>
      <c r="J19" s="4">
        <f>DATE(2024,2,18)</f>
        <v>45340</v>
      </c>
      <c r="K19" s="4">
        <f>DATE(2024,2,22)</f>
        <v>45344</v>
      </c>
      <c r="L19" s="3" t="s">
        <v>299</v>
      </c>
      <c r="M19" s="3" t="s">
        <v>300</v>
      </c>
      <c r="N19" s="3" t="s">
        <v>44</v>
      </c>
      <c r="O19" s="3" t="s">
        <v>45</v>
      </c>
      <c r="P19" s="3"/>
      <c r="Q19" s="3"/>
      <c r="R19" s="3"/>
      <c r="S19" s="3"/>
      <c r="T19" s="3" t="s">
        <v>301</v>
      </c>
      <c r="U19" s="3" t="s">
        <v>302</v>
      </c>
      <c r="V19" s="3" t="s">
        <v>303</v>
      </c>
      <c r="W19" s="5" t="s">
        <v>304</v>
      </c>
      <c r="X19" s="3" t="s">
        <v>305</v>
      </c>
      <c r="Y19" s="3" t="s">
        <v>306</v>
      </c>
      <c r="Z19" s="3" t="s">
        <v>307</v>
      </c>
      <c r="AA19" s="3" t="s">
        <v>107</v>
      </c>
      <c r="AB19" s="3" t="s">
        <v>108</v>
      </c>
      <c r="AC19" s="3" t="s">
        <v>308</v>
      </c>
      <c r="AD19" s="3" t="s">
        <v>110</v>
      </c>
      <c r="AE19" s="3" t="s">
        <v>56</v>
      </c>
      <c r="AF19" s="3" t="s">
        <v>247</v>
      </c>
      <c r="AG19" s="3" t="s">
        <v>140</v>
      </c>
      <c r="AH19" s="3" t="s">
        <v>141</v>
      </c>
      <c r="AI19" s="3" t="s">
        <v>60</v>
      </c>
      <c r="AJ19" s="3"/>
      <c r="AK19" s="3"/>
    </row>
    <row r="20" spans="1:37" ht="15.6">
      <c r="A20" s="2">
        <f>DATE(2024,1,9)+TIME(13,1,47)</f>
        <v>45300.542905092596</v>
      </c>
      <c r="B20" s="2">
        <f>DATE(2024,1,9)+TIME(13,1,47)</f>
        <v>45300.542905092596</v>
      </c>
      <c r="C20" s="3" t="s">
        <v>309</v>
      </c>
      <c r="D20" s="3" t="s">
        <v>249</v>
      </c>
      <c r="E20" s="3" t="s">
        <v>310</v>
      </c>
      <c r="F20" s="3" t="s">
        <v>311</v>
      </c>
      <c r="G20" s="3" t="s">
        <v>231</v>
      </c>
      <c r="H20" s="3" t="s">
        <v>312</v>
      </c>
      <c r="I20" s="3" t="s">
        <v>43</v>
      </c>
      <c r="J20" s="4">
        <f>DATE(2024,2,18)</f>
        <v>45340</v>
      </c>
      <c r="K20" s="4">
        <f>DATE(2024,2,22)</f>
        <v>45344</v>
      </c>
      <c r="L20" s="3"/>
      <c r="M20" s="3"/>
      <c r="N20" s="3" t="s">
        <v>44</v>
      </c>
      <c r="O20" s="3" t="s">
        <v>45</v>
      </c>
      <c r="P20" s="3"/>
      <c r="Q20" s="3"/>
      <c r="R20" s="3"/>
      <c r="S20" s="3"/>
      <c r="T20" s="3" t="s">
        <v>313</v>
      </c>
      <c r="U20" s="3" t="s">
        <v>314</v>
      </c>
      <c r="V20" s="3" t="s">
        <v>315</v>
      </c>
      <c r="W20" s="5" t="s">
        <v>316</v>
      </c>
      <c r="X20" s="3" t="s">
        <v>317</v>
      </c>
      <c r="Y20" s="3" t="s">
        <v>318</v>
      </c>
      <c r="Z20" s="3" t="s">
        <v>319</v>
      </c>
      <c r="AA20" s="3" t="s">
        <v>320</v>
      </c>
      <c r="AB20" s="3" t="s">
        <v>321</v>
      </c>
      <c r="AC20" s="3" t="s">
        <v>322</v>
      </c>
      <c r="AD20" s="3" t="s">
        <v>55</v>
      </c>
      <c r="AE20" s="3" t="s">
        <v>56</v>
      </c>
      <c r="AF20" s="3" t="s">
        <v>247</v>
      </c>
      <c r="AG20" s="3" t="s">
        <v>111</v>
      </c>
      <c r="AH20" s="3" t="s">
        <v>80</v>
      </c>
      <c r="AI20" s="3" t="s">
        <v>60</v>
      </c>
      <c r="AJ20" s="3"/>
      <c r="AK20" s="3" t="s">
        <v>295</v>
      </c>
    </row>
    <row r="21" spans="1:37" ht="15.6">
      <c r="A21" s="2">
        <f>DATE(2023,11,17)+TIME(14,38,51)</f>
        <v>45247.610312500001</v>
      </c>
      <c r="B21" s="2">
        <f>DATE(2023,11,17)+TIME(14,38,51)</f>
        <v>45247.610312500001</v>
      </c>
      <c r="C21" s="3" t="s">
        <v>323</v>
      </c>
      <c r="D21" s="3" t="s">
        <v>324</v>
      </c>
      <c r="E21" s="3" t="s">
        <v>325</v>
      </c>
      <c r="F21" s="3" t="s">
        <v>311</v>
      </c>
      <c r="G21" s="3" t="s">
        <v>231</v>
      </c>
      <c r="H21" s="3" t="s">
        <v>312</v>
      </c>
      <c r="I21" s="3" t="s">
        <v>43</v>
      </c>
      <c r="J21" s="4">
        <f>DATE(2024,2,18)</f>
        <v>45340</v>
      </c>
      <c r="K21" s="4">
        <f>DATE(2024,2,22)</f>
        <v>45344</v>
      </c>
      <c r="L21" s="3"/>
      <c r="M21" s="3"/>
      <c r="N21" s="3" t="s">
        <v>44</v>
      </c>
      <c r="O21" s="3" t="s">
        <v>45</v>
      </c>
      <c r="P21" s="3"/>
      <c r="Q21" s="3"/>
      <c r="R21" s="3"/>
      <c r="S21" s="3" t="s">
        <v>311</v>
      </c>
      <c r="T21" s="3" t="s">
        <v>326</v>
      </c>
      <c r="U21" s="3" t="s">
        <v>327</v>
      </c>
      <c r="V21" s="3" t="s">
        <v>328</v>
      </c>
      <c r="W21" s="5" t="s">
        <v>329</v>
      </c>
      <c r="X21" s="3" t="s">
        <v>330</v>
      </c>
      <c r="Y21" s="3" t="s">
        <v>331</v>
      </c>
      <c r="Z21" s="3" t="s">
        <v>332</v>
      </c>
      <c r="AA21" s="3" t="s">
        <v>333</v>
      </c>
      <c r="AB21" s="3" t="s">
        <v>334</v>
      </c>
      <c r="AC21" s="3" t="s">
        <v>335</v>
      </c>
      <c r="AD21" s="3" t="s">
        <v>201</v>
      </c>
      <c r="AE21" s="3" t="s">
        <v>56</v>
      </c>
      <c r="AF21" s="3" t="s">
        <v>247</v>
      </c>
      <c r="AG21" s="3" t="s">
        <v>58</v>
      </c>
      <c r="AH21" s="3" t="s">
        <v>80</v>
      </c>
      <c r="AI21" s="3" t="s">
        <v>60</v>
      </c>
      <c r="AJ21" s="3"/>
      <c r="AK21" s="3"/>
    </row>
    <row r="22" spans="1:37" ht="15.6">
      <c r="A22" s="2">
        <f>DATE(2023,11,7)+TIME(11,16,40)</f>
        <v>45237.469907407409</v>
      </c>
      <c r="B22" s="2">
        <f>DATE(2023,11,7)+TIME(11,16,40)</f>
        <v>45237.469907407409</v>
      </c>
      <c r="C22" s="3" t="s">
        <v>336</v>
      </c>
      <c r="D22" s="3" t="s">
        <v>337</v>
      </c>
      <c r="E22" s="3" t="s">
        <v>338</v>
      </c>
      <c r="F22" s="3" t="s">
        <v>311</v>
      </c>
      <c r="G22" s="3" t="s">
        <v>231</v>
      </c>
      <c r="H22" s="3" t="s">
        <v>312</v>
      </c>
      <c r="I22" s="3" t="s">
        <v>43</v>
      </c>
      <c r="J22" s="4">
        <f>DATE(2024,2,18)</f>
        <v>45340</v>
      </c>
      <c r="K22" s="4">
        <f>DATE(2024,2,23)</f>
        <v>45345</v>
      </c>
      <c r="L22" s="3"/>
      <c r="M22" s="3"/>
      <c r="N22" s="3"/>
      <c r="O22" s="3" t="s">
        <v>45</v>
      </c>
      <c r="P22" s="3"/>
      <c r="Q22" s="3"/>
      <c r="R22" s="3"/>
      <c r="S22" s="3" t="s">
        <v>339</v>
      </c>
      <c r="T22" s="3" t="s">
        <v>340</v>
      </c>
      <c r="U22" s="3" t="s">
        <v>341</v>
      </c>
      <c r="V22" s="3" t="s">
        <v>342</v>
      </c>
      <c r="W22" s="5" t="s">
        <v>343</v>
      </c>
      <c r="X22" s="3" t="s">
        <v>344</v>
      </c>
      <c r="Y22" s="3" t="s">
        <v>344</v>
      </c>
      <c r="Z22" s="3" t="s">
        <v>345</v>
      </c>
      <c r="AA22" s="3" t="s">
        <v>346</v>
      </c>
      <c r="AB22" s="3" t="s">
        <v>347</v>
      </c>
      <c r="AC22" s="3" t="s">
        <v>348</v>
      </c>
      <c r="AD22" s="3" t="s">
        <v>110</v>
      </c>
      <c r="AE22" s="3" t="s">
        <v>56</v>
      </c>
      <c r="AF22" s="3" t="s">
        <v>247</v>
      </c>
      <c r="AG22" s="3" t="s">
        <v>111</v>
      </c>
      <c r="AH22" s="3" t="s">
        <v>80</v>
      </c>
      <c r="AI22" s="3" t="s">
        <v>60</v>
      </c>
      <c r="AJ22" s="3"/>
      <c r="AK22" s="3" t="s">
        <v>295</v>
      </c>
    </row>
    <row r="23" spans="1:37" ht="15.6">
      <c r="A23" s="2">
        <f>DATE(2023,11,9)+TIME(11,19,56)</f>
        <v>45239.472175925926</v>
      </c>
      <c r="B23" s="2">
        <f>DATE(2024,1,5)+TIME(16,40,40)</f>
        <v>45296.694907407407</v>
      </c>
      <c r="C23" s="3" t="s">
        <v>349</v>
      </c>
      <c r="D23" s="3" t="s">
        <v>350</v>
      </c>
      <c r="E23" s="3" t="s">
        <v>351</v>
      </c>
      <c r="F23" s="3" t="s">
        <v>159</v>
      </c>
      <c r="G23" s="3" t="s">
        <v>231</v>
      </c>
      <c r="H23" s="3" t="s">
        <v>42</v>
      </c>
      <c r="I23" s="3" t="s">
        <v>43</v>
      </c>
      <c r="J23" s="4">
        <f>DATE(2024,2,19)</f>
        <v>45341</v>
      </c>
      <c r="K23" s="4">
        <f>DATE(2024,2,22)</f>
        <v>45344</v>
      </c>
      <c r="L23" s="3"/>
      <c r="M23" s="3" t="s">
        <v>352</v>
      </c>
      <c r="N23" s="3" t="s">
        <v>44</v>
      </c>
      <c r="O23" s="3" t="s">
        <v>66</v>
      </c>
      <c r="P23" s="3" t="s">
        <v>353</v>
      </c>
      <c r="Q23" s="3" t="s">
        <v>354</v>
      </c>
      <c r="R23" s="3" t="s">
        <v>355</v>
      </c>
      <c r="S23" s="3" t="s">
        <v>356</v>
      </c>
      <c r="T23" s="3" t="s">
        <v>357</v>
      </c>
      <c r="U23" s="3" t="s">
        <v>358</v>
      </c>
      <c r="V23" s="3" t="s">
        <v>359</v>
      </c>
      <c r="W23" s="5" t="s">
        <v>360</v>
      </c>
      <c r="X23" s="3" t="s">
        <v>361</v>
      </c>
      <c r="Y23" s="3" t="s">
        <v>361</v>
      </c>
      <c r="Z23" s="3" t="s">
        <v>362</v>
      </c>
      <c r="AA23" s="3" t="s">
        <v>170</v>
      </c>
      <c r="AB23" s="3" t="s">
        <v>171</v>
      </c>
      <c r="AC23" s="3" t="s">
        <v>363</v>
      </c>
      <c r="AD23" s="3" t="s">
        <v>55</v>
      </c>
      <c r="AE23" s="3" t="s">
        <v>56</v>
      </c>
      <c r="AF23" s="3" t="s">
        <v>247</v>
      </c>
      <c r="AG23" s="3" t="s">
        <v>58</v>
      </c>
      <c r="AH23" s="3" t="s">
        <v>80</v>
      </c>
      <c r="AI23" s="3" t="s">
        <v>60</v>
      </c>
      <c r="AJ23" s="3"/>
      <c r="AK23" s="3" t="s">
        <v>44</v>
      </c>
    </row>
    <row r="24" spans="1:37" ht="15.6">
      <c r="A24" s="2">
        <f>DATE(2024,1,4)+TIME(22,46,51)</f>
        <v>45295.949201388888</v>
      </c>
      <c r="B24" s="2">
        <f>DATE(2024,1,4)+TIME(22,46,51)</f>
        <v>45295.949201388888</v>
      </c>
      <c r="C24" s="3" t="s">
        <v>364</v>
      </c>
      <c r="D24" s="3" t="s">
        <v>365</v>
      </c>
      <c r="E24" s="3" t="s">
        <v>366</v>
      </c>
      <c r="F24" s="3" t="s">
        <v>367</v>
      </c>
      <c r="G24" s="3" t="s">
        <v>231</v>
      </c>
      <c r="H24" s="3" t="s">
        <v>42</v>
      </c>
      <c r="I24" s="3" t="s">
        <v>43</v>
      </c>
      <c r="J24" s="4">
        <f>DATE(2024,2,19)</f>
        <v>45341</v>
      </c>
      <c r="K24" s="4">
        <f>DATE(2024,2,22)</f>
        <v>45344</v>
      </c>
      <c r="L24" s="3"/>
      <c r="M24" s="3"/>
      <c r="N24" s="3" t="s">
        <v>44</v>
      </c>
      <c r="O24" s="3" t="s">
        <v>45</v>
      </c>
      <c r="P24" s="3"/>
      <c r="Q24" s="3"/>
      <c r="R24" s="3"/>
      <c r="S24" s="3"/>
      <c r="T24" s="3" t="s">
        <v>368</v>
      </c>
      <c r="U24" s="3" t="s">
        <v>369</v>
      </c>
      <c r="V24" s="3" t="s">
        <v>370</v>
      </c>
      <c r="W24" s="5" t="s">
        <v>371</v>
      </c>
      <c r="X24" s="3" t="s">
        <v>372</v>
      </c>
      <c r="Y24" s="3" t="s">
        <v>372</v>
      </c>
      <c r="Z24" s="3" t="s">
        <v>373</v>
      </c>
      <c r="AA24" s="3" t="s">
        <v>374</v>
      </c>
      <c r="AB24" s="3" t="s">
        <v>375</v>
      </c>
      <c r="AC24" s="3" t="s">
        <v>376</v>
      </c>
      <c r="AD24" s="3" t="s">
        <v>55</v>
      </c>
      <c r="AE24" s="3" t="s">
        <v>377</v>
      </c>
      <c r="AF24" s="3" t="s">
        <v>247</v>
      </c>
      <c r="AG24" s="3" t="s">
        <v>111</v>
      </c>
      <c r="AH24" s="3" t="s">
        <v>80</v>
      </c>
      <c r="AI24" s="3" t="s">
        <v>60</v>
      </c>
      <c r="AJ24" s="3"/>
      <c r="AK24" s="3"/>
    </row>
    <row r="25" spans="1:37" ht="15.6">
      <c r="A25" s="2">
        <f>DATE(2023,11,7)+TIME(23,27,18)</f>
        <v>45237.97729166667</v>
      </c>
      <c r="B25" s="2">
        <f>DATE(2023,11,7)+TIME(23,27,18)</f>
        <v>45237.97729166667</v>
      </c>
      <c r="C25" s="3" t="s">
        <v>378</v>
      </c>
      <c r="D25" s="3" t="s">
        <v>379</v>
      </c>
      <c r="E25" s="3" t="s">
        <v>380</v>
      </c>
      <c r="F25" s="3" t="s">
        <v>159</v>
      </c>
      <c r="G25" s="3" t="s">
        <v>231</v>
      </c>
      <c r="H25" s="3" t="s">
        <v>42</v>
      </c>
      <c r="I25" s="3" t="s">
        <v>43</v>
      </c>
      <c r="J25" s="4">
        <f>DATE(2024,2,19)</f>
        <v>45341</v>
      </c>
      <c r="K25" s="4">
        <f>DATE(2024,2,22)</f>
        <v>45344</v>
      </c>
      <c r="L25" s="3"/>
      <c r="M25" s="3"/>
      <c r="N25" s="3" t="s">
        <v>44</v>
      </c>
      <c r="O25" s="3" t="s">
        <v>66</v>
      </c>
      <c r="P25" s="3" t="s">
        <v>381</v>
      </c>
      <c r="Q25" s="3" t="s">
        <v>382</v>
      </c>
      <c r="R25" s="3" t="s">
        <v>380</v>
      </c>
      <c r="S25" s="3" t="s">
        <v>381</v>
      </c>
      <c r="T25" s="3" t="s">
        <v>383</v>
      </c>
      <c r="U25" s="3" t="s">
        <v>384</v>
      </c>
      <c r="V25" s="3" t="s">
        <v>385</v>
      </c>
      <c r="W25" s="5" t="s">
        <v>386</v>
      </c>
      <c r="X25" s="3" t="s">
        <v>387</v>
      </c>
      <c r="Y25" s="3" t="s">
        <v>388</v>
      </c>
      <c r="Z25" s="3" t="s">
        <v>389</v>
      </c>
      <c r="AA25" s="3" t="s">
        <v>170</v>
      </c>
      <c r="AB25" s="3" t="s">
        <v>171</v>
      </c>
      <c r="AC25" s="3" t="s">
        <v>390</v>
      </c>
      <c r="AD25" s="3" t="s">
        <v>55</v>
      </c>
      <c r="AE25" s="3" t="s">
        <v>56</v>
      </c>
      <c r="AF25" s="3" t="s">
        <v>247</v>
      </c>
      <c r="AG25" s="3" t="s">
        <v>111</v>
      </c>
      <c r="AH25" s="3" t="s">
        <v>141</v>
      </c>
      <c r="AI25" s="3" t="s">
        <v>60</v>
      </c>
      <c r="AJ25" s="3"/>
      <c r="AK25" s="3" t="s">
        <v>44</v>
      </c>
    </row>
    <row r="26" spans="1:37" ht="15.6">
      <c r="A26" s="2">
        <f>DATE(2023,11,8)+TIME(14,22,2)</f>
        <v>45238.598634259259</v>
      </c>
      <c r="B26" s="2">
        <f>DATE(2023,11,8)+TIME(14,22,2)</f>
        <v>45238.598634259259</v>
      </c>
      <c r="C26" s="3" t="s">
        <v>391</v>
      </c>
      <c r="D26" s="3" t="s">
        <v>392</v>
      </c>
      <c r="E26" s="3" t="s">
        <v>393</v>
      </c>
      <c r="F26" s="3" t="s">
        <v>218</v>
      </c>
      <c r="G26" s="3" t="s">
        <v>231</v>
      </c>
      <c r="H26" s="3" t="s">
        <v>42</v>
      </c>
      <c r="I26" s="3" t="s">
        <v>43</v>
      </c>
      <c r="J26" s="4">
        <f>DATE(2024,2,19)</f>
        <v>45341</v>
      </c>
      <c r="K26" s="4">
        <f>DATE(2024,2,22)</f>
        <v>45344</v>
      </c>
      <c r="L26" s="3"/>
      <c r="M26" s="3"/>
      <c r="N26" s="3" t="s">
        <v>44</v>
      </c>
      <c r="O26" s="3" t="s">
        <v>45</v>
      </c>
      <c r="P26" s="3"/>
      <c r="Q26" s="3"/>
      <c r="R26" s="3"/>
      <c r="S26" s="3"/>
      <c r="T26" s="3" t="s">
        <v>394</v>
      </c>
      <c r="U26" s="3" t="s">
        <v>395</v>
      </c>
      <c r="V26" s="3" t="s">
        <v>396</v>
      </c>
      <c r="W26" s="5" t="s">
        <v>397</v>
      </c>
      <c r="X26" s="3" t="s">
        <v>398</v>
      </c>
      <c r="Y26" s="3" t="s">
        <v>398</v>
      </c>
      <c r="Z26" s="3" t="s">
        <v>399</v>
      </c>
      <c r="AA26" s="3" t="s">
        <v>106</v>
      </c>
      <c r="AB26" s="3" t="s">
        <v>225</v>
      </c>
      <c r="AC26" s="3" t="s">
        <v>400</v>
      </c>
      <c r="AD26" s="3" t="s">
        <v>55</v>
      </c>
      <c r="AE26" s="3" t="s">
        <v>79</v>
      </c>
      <c r="AF26" s="3" t="s">
        <v>247</v>
      </c>
      <c r="AG26" s="3" t="s">
        <v>58</v>
      </c>
      <c r="AH26" s="3" t="s">
        <v>141</v>
      </c>
      <c r="AI26" s="3" t="s">
        <v>60</v>
      </c>
      <c r="AJ26" s="3"/>
      <c r="AK26" s="3"/>
    </row>
    <row r="27" spans="1:37" ht="15.6">
      <c r="A27" s="2">
        <f>DATE(2023,11,9)+TIME(9,59,58)</f>
        <v>45239.416643518518</v>
      </c>
      <c r="B27" s="2">
        <f>DATE(2023,11,9)+TIME(9,59,58)</f>
        <v>45239.416643518518</v>
      </c>
      <c r="C27" s="3" t="s">
        <v>401</v>
      </c>
      <c r="D27" s="3" t="s">
        <v>402</v>
      </c>
      <c r="E27" s="3" t="s">
        <v>403</v>
      </c>
      <c r="F27" s="3" t="s">
        <v>205</v>
      </c>
      <c r="G27" s="3" t="s">
        <v>231</v>
      </c>
      <c r="H27" s="3" t="s">
        <v>42</v>
      </c>
      <c r="I27" s="3" t="s">
        <v>43</v>
      </c>
      <c r="J27" s="4">
        <f>DATE(2024,2,19)</f>
        <v>45341</v>
      </c>
      <c r="K27" s="4">
        <f>DATE(2024,2,22)</f>
        <v>45344</v>
      </c>
      <c r="L27" s="3"/>
      <c r="M27" s="3"/>
      <c r="N27" s="3"/>
      <c r="O27" s="3" t="s">
        <v>45</v>
      </c>
      <c r="P27" s="3"/>
      <c r="Q27" s="3"/>
      <c r="R27" s="3"/>
      <c r="S27" s="3"/>
      <c r="T27" s="3" t="s">
        <v>208</v>
      </c>
      <c r="U27" s="3" t="s">
        <v>404</v>
      </c>
      <c r="V27" s="3" t="s">
        <v>405</v>
      </c>
      <c r="W27" s="5" t="s">
        <v>406</v>
      </c>
      <c r="X27" s="3" t="s">
        <v>407</v>
      </c>
      <c r="Y27" s="3" t="s">
        <v>407</v>
      </c>
      <c r="Z27" s="3" t="s">
        <v>408</v>
      </c>
      <c r="AA27" s="3" t="s">
        <v>212</v>
      </c>
      <c r="AB27" s="3" t="s">
        <v>213</v>
      </c>
      <c r="AC27" s="3" t="s">
        <v>409</v>
      </c>
      <c r="AD27" s="3" t="s">
        <v>55</v>
      </c>
      <c r="AE27" s="3" t="s">
        <v>56</v>
      </c>
      <c r="AF27" s="3" t="s">
        <v>247</v>
      </c>
      <c r="AG27" s="3" t="s">
        <v>58</v>
      </c>
      <c r="AH27" s="3" t="s">
        <v>80</v>
      </c>
      <c r="AI27" s="3" t="s">
        <v>60</v>
      </c>
      <c r="AJ27" s="3"/>
      <c r="AK27" s="3"/>
    </row>
    <row r="28" spans="1:37" ht="15.6">
      <c r="A28" s="2">
        <f>DATE(2024,1,8)+TIME(11,52,57)</f>
        <v>45299.495104166665</v>
      </c>
      <c r="B28" s="2">
        <f>DATE(2024,1,8)+TIME(11,52,57)</f>
        <v>45299.495104166665</v>
      </c>
      <c r="C28" s="3" t="s">
        <v>410</v>
      </c>
      <c r="D28" s="3" t="s">
        <v>411</v>
      </c>
      <c r="E28" s="3" t="s">
        <v>412</v>
      </c>
      <c r="F28" s="3" t="s">
        <v>413</v>
      </c>
      <c r="G28" s="3" t="s">
        <v>231</v>
      </c>
      <c r="H28" s="3" t="s">
        <v>42</v>
      </c>
      <c r="I28" s="3" t="s">
        <v>43</v>
      </c>
      <c r="J28" s="4">
        <f>DATE(2024,2,19)</f>
        <v>45341</v>
      </c>
      <c r="K28" s="4">
        <f>DATE(2024,2,22)</f>
        <v>45344</v>
      </c>
      <c r="L28" s="3"/>
      <c r="M28" s="3"/>
      <c r="N28" s="3" t="s">
        <v>44</v>
      </c>
      <c r="O28" s="3" t="s">
        <v>66</v>
      </c>
      <c r="P28" s="3" t="s">
        <v>414</v>
      </c>
      <c r="Q28" s="3" t="s">
        <v>415</v>
      </c>
      <c r="R28" s="3" t="s">
        <v>416</v>
      </c>
      <c r="S28" s="3" t="s">
        <v>417</v>
      </c>
      <c r="T28" s="3" t="s">
        <v>418</v>
      </c>
      <c r="U28" s="3" t="s">
        <v>419</v>
      </c>
      <c r="V28" s="3" t="s">
        <v>420</v>
      </c>
      <c r="W28" s="5" t="s">
        <v>421</v>
      </c>
      <c r="X28" s="3" t="s">
        <v>422</v>
      </c>
      <c r="Y28" s="3" t="s">
        <v>422</v>
      </c>
      <c r="Z28" s="3" t="s">
        <v>423</v>
      </c>
      <c r="AA28" s="3" t="s">
        <v>424</v>
      </c>
      <c r="AB28" s="3" t="s">
        <v>425</v>
      </c>
      <c r="AC28" s="3" t="s">
        <v>426</v>
      </c>
      <c r="AD28" s="3" t="s">
        <v>55</v>
      </c>
      <c r="AE28" s="3" t="s">
        <v>173</v>
      </c>
      <c r="AF28" s="3" t="s">
        <v>247</v>
      </c>
      <c r="AG28" s="3" t="s">
        <v>58</v>
      </c>
      <c r="AH28" s="3" t="s">
        <v>80</v>
      </c>
      <c r="AI28" s="3" t="s">
        <v>60</v>
      </c>
      <c r="AJ28" s="3"/>
      <c r="AK28" s="3"/>
    </row>
    <row r="29" spans="1:37" ht="15.6">
      <c r="A29" s="2">
        <f>DATE(2023,11,8)+TIME(14,9,21)</f>
        <v>45238.589826388888</v>
      </c>
      <c r="B29" s="2">
        <f>DATE(2023,11,8)+TIME(14,9,21)</f>
        <v>45238.589826388888</v>
      </c>
      <c r="C29" s="3" t="s">
        <v>427</v>
      </c>
      <c r="D29" s="3" t="s">
        <v>428</v>
      </c>
      <c r="E29" s="3" t="s">
        <v>429</v>
      </c>
      <c r="F29" s="3" t="s">
        <v>115</v>
      </c>
      <c r="G29" s="3" t="s">
        <v>231</v>
      </c>
      <c r="H29" s="3" t="s">
        <v>42</v>
      </c>
      <c r="I29" s="3" t="s">
        <v>43</v>
      </c>
      <c r="J29" s="4">
        <f>DATE(2024,2,19)</f>
        <v>45341</v>
      </c>
      <c r="K29" s="4">
        <f>DATE(2024,2,22)</f>
        <v>45344</v>
      </c>
      <c r="L29" s="3"/>
      <c r="M29" s="3"/>
      <c r="N29" s="3" t="s">
        <v>44</v>
      </c>
      <c r="O29" s="3" t="s">
        <v>66</v>
      </c>
      <c r="P29" s="3" t="s">
        <v>430</v>
      </c>
      <c r="Q29" s="3" t="s">
        <v>431</v>
      </c>
      <c r="R29" s="3" t="s">
        <v>432</v>
      </c>
      <c r="S29" s="3" t="s">
        <v>433</v>
      </c>
      <c r="T29" s="3" t="s">
        <v>434</v>
      </c>
      <c r="U29" s="3" t="s">
        <v>435</v>
      </c>
      <c r="V29" s="3" t="s">
        <v>436</v>
      </c>
      <c r="W29" s="5" t="s">
        <v>437</v>
      </c>
      <c r="X29" s="3" t="s">
        <v>438</v>
      </c>
      <c r="Y29" s="3" t="s">
        <v>439</v>
      </c>
      <c r="Z29" s="3" t="s">
        <v>440</v>
      </c>
      <c r="AA29" s="3" t="s">
        <v>125</v>
      </c>
      <c r="AB29" s="3" t="s">
        <v>126</v>
      </c>
      <c r="AC29" s="3" t="s">
        <v>441</v>
      </c>
      <c r="AD29" s="3" t="s">
        <v>155</v>
      </c>
      <c r="AE29" s="3" t="s">
        <v>56</v>
      </c>
      <c r="AF29" s="3" t="s">
        <v>247</v>
      </c>
      <c r="AG29" s="3" t="s">
        <v>111</v>
      </c>
      <c r="AH29" s="3" t="s">
        <v>141</v>
      </c>
      <c r="AI29" s="3" t="s">
        <v>60</v>
      </c>
      <c r="AJ29" s="3"/>
      <c r="AK29" s="3"/>
    </row>
    <row r="30" spans="1:37" ht="15.6">
      <c r="A30" s="2">
        <f>DATE(2023,11,8)+TIME(12,24,18)</f>
        <v>45238.516875000001</v>
      </c>
      <c r="B30" s="2">
        <f>DATE(2023,11,8)+TIME(12,24,18)</f>
        <v>45238.516875000001</v>
      </c>
      <c r="C30" s="3" t="s">
        <v>442</v>
      </c>
      <c r="D30" s="3" t="s">
        <v>443</v>
      </c>
      <c r="E30" s="3" t="s">
        <v>444</v>
      </c>
      <c r="F30" s="3" t="s">
        <v>192</v>
      </c>
      <c r="G30" s="3" t="s">
        <v>231</v>
      </c>
      <c r="H30" s="3" t="s">
        <v>42</v>
      </c>
      <c r="I30" s="3" t="s">
        <v>43</v>
      </c>
      <c r="J30" s="4">
        <f>DATE(2024,2,19)</f>
        <v>45341</v>
      </c>
      <c r="K30" s="4">
        <f>DATE(2024,2,23)</f>
        <v>45345</v>
      </c>
      <c r="L30" s="3"/>
      <c r="M30" s="3"/>
      <c r="N30" s="3"/>
      <c r="O30" s="3" t="s">
        <v>45</v>
      </c>
      <c r="P30" s="3"/>
      <c r="Q30" s="3"/>
      <c r="R30" s="3"/>
      <c r="S30" s="3"/>
      <c r="T30" s="3" t="s">
        <v>445</v>
      </c>
      <c r="U30" s="3" t="s">
        <v>446</v>
      </c>
      <c r="V30" s="3" t="s">
        <v>447</v>
      </c>
      <c r="W30" s="5" t="s">
        <v>448</v>
      </c>
      <c r="X30" s="3" t="s">
        <v>449</v>
      </c>
      <c r="Y30" s="3" t="s">
        <v>450</v>
      </c>
      <c r="Z30" s="3" t="s">
        <v>451</v>
      </c>
      <c r="AA30" s="3" t="s">
        <v>199</v>
      </c>
      <c r="AB30" s="3" t="s">
        <v>452</v>
      </c>
      <c r="AC30" s="3" t="s">
        <v>453</v>
      </c>
      <c r="AD30" s="3" t="s">
        <v>454</v>
      </c>
      <c r="AE30" s="3" t="s">
        <v>173</v>
      </c>
      <c r="AF30" s="3" t="s">
        <v>247</v>
      </c>
      <c r="AG30" s="3" t="s">
        <v>111</v>
      </c>
      <c r="AH30" s="3" t="s">
        <v>59</v>
      </c>
      <c r="AI30" s="3" t="s">
        <v>60</v>
      </c>
      <c r="AJ30" s="3"/>
      <c r="AK30" s="3"/>
    </row>
    <row r="31" spans="1:37" ht="15.6">
      <c r="A31" s="2">
        <f>DATE(2024,1,8)+TIME(9,48,15)</f>
        <v>45299.408506944441</v>
      </c>
      <c r="B31" s="2">
        <f>DATE(2024,1,8)+TIME(9,48,15)</f>
        <v>45299.408506944441</v>
      </c>
      <c r="C31" s="3" t="s">
        <v>455</v>
      </c>
      <c r="D31" s="3" t="s">
        <v>456</v>
      </c>
      <c r="E31" s="3" t="s">
        <v>457</v>
      </c>
      <c r="F31" s="3" t="s">
        <v>458</v>
      </c>
      <c r="G31" s="3" t="s">
        <v>231</v>
      </c>
      <c r="H31" s="3" t="s">
        <v>42</v>
      </c>
      <c r="I31" s="3" t="s">
        <v>43</v>
      </c>
      <c r="J31" s="4">
        <f>DATE(2024,2,19)</f>
        <v>45341</v>
      </c>
      <c r="K31" s="4">
        <f>DATE(2024,2,22)</f>
        <v>45344</v>
      </c>
      <c r="L31" s="3"/>
      <c r="M31" s="3"/>
      <c r="N31" s="3"/>
      <c r="O31" s="3" t="s">
        <v>66</v>
      </c>
      <c r="P31" s="3" t="s">
        <v>459</v>
      </c>
      <c r="Q31" s="3" t="s">
        <v>460</v>
      </c>
      <c r="R31" s="3" t="s">
        <v>461</v>
      </c>
      <c r="S31" s="3" t="s">
        <v>459</v>
      </c>
      <c r="T31" s="3" t="s">
        <v>462</v>
      </c>
      <c r="U31" s="3" t="s">
        <v>463</v>
      </c>
      <c r="V31" s="3" t="s">
        <v>464</v>
      </c>
      <c r="W31" s="5" t="s">
        <v>465</v>
      </c>
      <c r="X31" s="3" t="s">
        <v>466</v>
      </c>
      <c r="Y31" s="3" t="s">
        <v>467</v>
      </c>
      <c r="Z31" s="3" t="s">
        <v>345</v>
      </c>
      <c r="AA31" s="3" t="s">
        <v>346</v>
      </c>
      <c r="AB31" s="3" t="s">
        <v>347</v>
      </c>
      <c r="AC31" s="3" t="s">
        <v>468</v>
      </c>
      <c r="AD31" s="3" t="s">
        <v>55</v>
      </c>
      <c r="AE31" s="3" t="s">
        <v>173</v>
      </c>
      <c r="AF31" s="3" t="s">
        <v>247</v>
      </c>
      <c r="AG31" s="3" t="s">
        <v>140</v>
      </c>
      <c r="AH31" s="3" t="s">
        <v>141</v>
      </c>
      <c r="AI31" s="3" t="s">
        <v>60</v>
      </c>
      <c r="AJ31" s="3"/>
      <c r="AK31" s="3"/>
    </row>
    <row r="32" spans="1:37" ht="15.6">
      <c r="A32" s="2">
        <f>DATE(2023,11,8)+TIME(7,55,36)</f>
        <v>45238.330277777779</v>
      </c>
      <c r="B32" s="2">
        <f>DATE(2023,11,8)+TIME(7,55,36)</f>
        <v>45238.330277777779</v>
      </c>
      <c r="C32" s="3" t="s">
        <v>362</v>
      </c>
      <c r="D32" s="3" t="s">
        <v>469</v>
      </c>
      <c r="E32" s="3" t="s">
        <v>470</v>
      </c>
      <c r="F32" s="3" t="s">
        <v>285</v>
      </c>
      <c r="G32" s="3" t="s">
        <v>231</v>
      </c>
      <c r="H32" s="3" t="s">
        <v>42</v>
      </c>
      <c r="I32" s="3" t="s">
        <v>43</v>
      </c>
      <c r="J32" s="4">
        <f>DATE(2024,2,19)</f>
        <v>45341</v>
      </c>
      <c r="K32" s="4">
        <f>DATE(2024,2,22)</f>
        <v>45344</v>
      </c>
      <c r="L32" s="3"/>
      <c r="M32" s="3"/>
      <c r="N32" s="3"/>
      <c r="O32" s="3" t="s">
        <v>45</v>
      </c>
      <c r="P32" s="3"/>
      <c r="Q32" s="3"/>
      <c r="R32" s="3"/>
      <c r="S32" s="3"/>
      <c r="T32" s="6" t="s">
        <v>471</v>
      </c>
      <c r="U32" s="3" t="s">
        <v>472</v>
      </c>
      <c r="V32" s="3" t="s">
        <v>473</v>
      </c>
      <c r="W32" s="5" t="s">
        <v>474</v>
      </c>
      <c r="X32" s="3" t="s">
        <v>475</v>
      </c>
      <c r="Y32" s="3" t="s">
        <v>475</v>
      </c>
      <c r="Z32" s="3" t="s">
        <v>476</v>
      </c>
      <c r="AA32" s="3" t="s">
        <v>292</v>
      </c>
      <c r="AB32" s="3" t="s">
        <v>293</v>
      </c>
      <c r="AC32" s="3" t="s">
        <v>477</v>
      </c>
      <c r="AD32" s="3" t="s">
        <v>55</v>
      </c>
      <c r="AE32" s="3" t="s">
        <v>56</v>
      </c>
      <c r="AF32" s="3" t="s">
        <v>247</v>
      </c>
      <c r="AG32" s="3" t="s">
        <v>58</v>
      </c>
      <c r="AH32" s="3" t="s">
        <v>80</v>
      </c>
      <c r="AI32" s="3" t="s">
        <v>60</v>
      </c>
      <c r="AJ32" s="3"/>
      <c r="AK32" s="3"/>
    </row>
    <row r="33" spans="1:37" ht="15.6">
      <c r="A33" s="2">
        <f>DATE(2023,11,8)+TIME(12,12,36)</f>
        <v>45238.508750000001</v>
      </c>
      <c r="B33" s="2">
        <f>DATE(2023,11,8)+TIME(12,12,36)</f>
        <v>45238.508750000001</v>
      </c>
      <c r="C33" s="3" t="s">
        <v>478</v>
      </c>
      <c r="D33" s="3" t="s">
        <v>479</v>
      </c>
      <c r="E33" s="3" t="s">
        <v>480</v>
      </c>
      <c r="F33" s="3" t="s">
        <v>218</v>
      </c>
      <c r="G33" s="3" t="s">
        <v>231</v>
      </c>
      <c r="H33" s="3" t="s">
        <v>42</v>
      </c>
      <c r="I33" s="3" t="s">
        <v>43</v>
      </c>
      <c r="J33" s="4">
        <f>DATE(2024,2,19)</f>
        <v>45341</v>
      </c>
      <c r="K33" s="4">
        <f>DATE(2024,2,22)</f>
        <v>45344</v>
      </c>
      <c r="L33" s="3"/>
      <c r="M33" s="3"/>
      <c r="N33" s="3" t="s">
        <v>44</v>
      </c>
      <c r="O33" s="3" t="s">
        <v>45</v>
      </c>
      <c r="P33" s="3"/>
      <c r="Q33" s="3"/>
      <c r="R33" s="3"/>
      <c r="S33" s="3"/>
      <c r="T33" s="3" t="s">
        <v>481</v>
      </c>
      <c r="U33" s="3" t="s">
        <v>482</v>
      </c>
      <c r="V33" s="3" t="s">
        <v>483</v>
      </c>
      <c r="W33" s="5" t="s">
        <v>484</v>
      </c>
      <c r="X33" s="3" t="s">
        <v>485</v>
      </c>
      <c r="Y33" s="3" t="s">
        <v>485</v>
      </c>
      <c r="Z33" s="3" t="s">
        <v>486</v>
      </c>
      <c r="AA33" s="3" t="s">
        <v>106</v>
      </c>
      <c r="AB33" s="3" t="s">
        <v>225</v>
      </c>
      <c r="AC33" s="3" t="s">
        <v>487</v>
      </c>
      <c r="AD33" s="3" t="s">
        <v>55</v>
      </c>
      <c r="AE33" s="3" t="s">
        <v>56</v>
      </c>
      <c r="AF33" s="3" t="s">
        <v>247</v>
      </c>
      <c r="AG33" s="3" t="s">
        <v>488</v>
      </c>
      <c r="AH33" s="3" t="s">
        <v>80</v>
      </c>
      <c r="AI33" s="3" t="s">
        <v>60</v>
      </c>
      <c r="AJ33" s="3"/>
      <c r="AK33" s="3"/>
    </row>
    <row r="34" spans="1:37" ht="15.6">
      <c r="A34" s="2">
        <f>DATE(2023,11,19)+TIME(11,38,42)</f>
        <v>45249.485208333332</v>
      </c>
      <c r="B34" s="2">
        <f>DATE(2023,11,19)+TIME(11,38,42)</f>
        <v>45249.485208333332</v>
      </c>
      <c r="C34" s="3" t="s">
        <v>489</v>
      </c>
      <c r="D34" s="3" t="s">
        <v>490</v>
      </c>
      <c r="E34" s="3" t="s">
        <v>491</v>
      </c>
      <c r="F34" s="3" t="s">
        <v>367</v>
      </c>
      <c r="G34" s="3" t="s">
        <v>231</v>
      </c>
      <c r="H34" s="3" t="s">
        <v>42</v>
      </c>
      <c r="I34" s="3" t="s">
        <v>43</v>
      </c>
      <c r="J34" s="4">
        <f>DATE(2024,2,19)</f>
        <v>45341</v>
      </c>
      <c r="K34" s="4">
        <f>DATE(2024,2,22)</f>
        <v>45344</v>
      </c>
      <c r="L34" s="3"/>
      <c r="M34" s="3"/>
      <c r="N34" s="3" t="s">
        <v>44</v>
      </c>
      <c r="O34" s="3" t="s">
        <v>45</v>
      </c>
      <c r="P34" s="3"/>
      <c r="Q34" s="3"/>
      <c r="R34" s="3"/>
      <c r="S34" s="3" t="s">
        <v>492</v>
      </c>
      <c r="T34" s="3" t="s">
        <v>493</v>
      </c>
      <c r="U34" s="3" t="s">
        <v>494</v>
      </c>
      <c r="V34" s="3" t="s">
        <v>495</v>
      </c>
      <c r="W34" s="5" t="s">
        <v>496</v>
      </c>
      <c r="X34" s="3" t="s">
        <v>497</v>
      </c>
      <c r="Y34" s="3" t="s">
        <v>497</v>
      </c>
      <c r="Z34" s="3" t="s">
        <v>498</v>
      </c>
      <c r="AA34" s="3" t="s">
        <v>374</v>
      </c>
      <c r="AB34" s="3" t="s">
        <v>375</v>
      </c>
      <c r="AC34" s="3" t="s">
        <v>499</v>
      </c>
      <c r="AD34" s="3" t="s">
        <v>55</v>
      </c>
      <c r="AE34" s="3" t="s">
        <v>56</v>
      </c>
      <c r="AF34" s="3" t="s">
        <v>247</v>
      </c>
      <c r="AG34" s="3" t="s">
        <v>58</v>
      </c>
      <c r="AH34" s="3" t="s">
        <v>80</v>
      </c>
      <c r="AI34" s="3" t="s">
        <v>60</v>
      </c>
      <c r="AJ34" s="3" t="s">
        <v>95</v>
      </c>
      <c r="AK34" s="3"/>
    </row>
    <row r="35" spans="1:37" ht="15.6">
      <c r="A35" s="2">
        <f>DATE(2023,11,16)+TIME(15,18,4)</f>
        <v>45246.637546296297</v>
      </c>
      <c r="B35" s="2">
        <f>DATE(2023,11,16)+TIME(15,18,4)</f>
        <v>45246.637546296297</v>
      </c>
      <c r="C35" s="3" t="s">
        <v>500</v>
      </c>
      <c r="D35" s="3" t="s">
        <v>501</v>
      </c>
      <c r="E35" s="3" t="s">
        <v>502</v>
      </c>
      <c r="F35" s="3" t="s">
        <v>218</v>
      </c>
      <c r="G35" s="3" t="s">
        <v>231</v>
      </c>
      <c r="H35" s="3" t="s">
        <v>42</v>
      </c>
      <c r="I35" s="3" t="s">
        <v>43</v>
      </c>
      <c r="J35" s="4">
        <f>DATE(2024,2,19)</f>
        <v>45341</v>
      </c>
      <c r="K35" s="4">
        <f>DATE(2024,2,22)</f>
        <v>45344</v>
      </c>
      <c r="L35" s="3" t="s">
        <v>503</v>
      </c>
      <c r="M35" s="3"/>
      <c r="N35" s="3" t="s">
        <v>44</v>
      </c>
      <c r="O35" s="3" t="s">
        <v>45</v>
      </c>
      <c r="P35" s="3"/>
      <c r="Q35" s="3"/>
      <c r="R35" s="3"/>
      <c r="S35" s="3"/>
      <c r="T35" s="3" t="s">
        <v>504</v>
      </c>
      <c r="U35" s="3" t="s">
        <v>505</v>
      </c>
      <c r="V35" s="3" t="s">
        <v>506</v>
      </c>
      <c r="W35" s="5" t="s">
        <v>507</v>
      </c>
      <c r="X35" s="3" t="s">
        <v>508</v>
      </c>
      <c r="Y35" s="3" t="s">
        <v>508</v>
      </c>
      <c r="Z35" s="3" t="s">
        <v>509</v>
      </c>
      <c r="AA35" s="3" t="s">
        <v>106</v>
      </c>
      <c r="AB35" s="3" t="s">
        <v>225</v>
      </c>
      <c r="AC35" s="3" t="s">
        <v>510</v>
      </c>
      <c r="AD35" s="3" t="s">
        <v>55</v>
      </c>
      <c r="AE35" s="3" t="s">
        <v>377</v>
      </c>
      <c r="AF35" s="3" t="s">
        <v>247</v>
      </c>
      <c r="AG35" s="3" t="s">
        <v>488</v>
      </c>
      <c r="AH35" s="3" t="s">
        <v>141</v>
      </c>
      <c r="AI35" s="3" t="s">
        <v>60</v>
      </c>
      <c r="AJ35" s="3"/>
      <c r="AK35" s="3"/>
    </row>
    <row r="36" spans="1:37" ht="15.6">
      <c r="A36" s="2">
        <f>DATE(2023,11,8)+TIME(13,30,34)</f>
        <v>45238.562893518516</v>
      </c>
      <c r="B36" s="2">
        <f>DATE(2023,11,8)+TIME(13,30,34)</f>
        <v>45238.562893518516</v>
      </c>
      <c r="C36" s="3" t="s">
        <v>511</v>
      </c>
      <c r="D36" s="3" t="s">
        <v>512</v>
      </c>
      <c r="E36" s="3" t="s">
        <v>513</v>
      </c>
      <c r="F36" s="3" t="s">
        <v>218</v>
      </c>
      <c r="G36" s="3" t="s">
        <v>231</v>
      </c>
      <c r="H36" s="3" t="s">
        <v>42</v>
      </c>
      <c r="I36" s="3" t="s">
        <v>43</v>
      </c>
      <c r="J36" s="4">
        <f>DATE(2024,2,19)</f>
        <v>45341</v>
      </c>
      <c r="K36" s="4">
        <f>DATE(2024,2,22)</f>
        <v>45344</v>
      </c>
      <c r="L36" s="3"/>
      <c r="M36" s="3"/>
      <c r="N36" s="3"/>
      <c r="O36" s="3" t="s">
        <v>45</v>
      </c>
      <c r="P36" s="3"/>
      <c r="Q36" s="3"/>
      <c r="R36" s="3"/>
      <c r="S36" s="3"/>
      <c r="T36" s="3" t="s">
        <v>514</v>
      </c>
      <c r="U36" s="3" t="s">
        <v>515</v>
      </c>
      <c r="V36" s="3" t="s">
        <v>516</v>
      </c>
      <c r="W36" s="5" t="s">
        <v>517</v>
      </c>
      <c r="X36" s="3" t="s">
        <v>518</v>
      </c>
      <c r="Y36" s="3" t="s">
        <v>518</v>
      </c>
      <c r="Z36" s="3" t="s">
        <v>519</v>
      </c>
      <c r="AA36" s="3" t="s">
        <v>106</v>
      </c>
      <c r="AB36" s="3" t="s">
        <v>225</v>
      </c>
      <c r="AC36" s="3" t="s">
        <v>520</v>
      </c>
      <c r="AD36" s="3" t="s">
        <v>55</v>
      </c>
      <c r="AE36" s="3" t="s">
        <v>56</v>
      </c>
      <c r="AF36" s="3" t="s">
        <v>247</v>
      </c>
      <c r="AG36" s="3" t="s">
        <v>111</v>
      </c>
      <c r="AH36" s="3" t="s">
        <v>141</v>
      </c>
      <c r="AI36" s="3" t="s">
        <v>60</v>
      </c>
      <c r="AJ36" s="3"/>
      <c r="AK36" s="3"/>
    </row>
    <row r="37" spans="1:37" ht="15.6">
      <c r="A37" s="2">
        <f>DATE(2024,1,5)+TIME(13,31,34)</f>
        <v>45296.563587962963</v>
      </c>
      <c r="B37" s="2">
        <f>DATE(2024,1,5)+TIME(13,31,34)</f>
        <v>45296.563587962963</v>
      </c>
      <c r="C37" s="3" t="s">
        <v>521</v>
      </c>
      <c r="D37" s="3" t="s">
        <v>522</v>
      </c>
      <c r="E37" s="3" t="s">
        <v>523</v>
      </c>
      <c r="F37" s="3" t="s">
        <v>367</v>
      </c>
      <c r="G37" s="3" t="s">
        <v>231</v>
      </c>
      <c r="H37" s="3" t="s">
        <v>42</v>
      </c>
      <c r="I37" s="3" t="s">
        <v>43</v>
      </c>
      <c r="J37" s="4">
        <f>DATE(2024,2,19)</f>
        <v>45341</v>
      </c>
      <c r="K37" s="4">
        <f>DATE(2024,2,22)</f>
        <v>45344</v>
      </c>
      <c r="L37" s="3"/>
      <c r="M37" s="3"/>
      <c r="N37" s="3" t="s">
        <v>44</v>
      </c>
      <c r="O37" s="3" t="s">
        <v>45</v>
      </c>
      <c r="P37" s="3"/>
      <c r="Q37" s="3"/>
      <c r="R37" s="3"/>
      <c r="S37" s="3"/>
      <c r="T37" s="3" t="s">
        <v>524</v>
      </c>
      <c r="U37" s="3" t="s">
        <v>525</v>
      </c>
      <c r="V37" s="3" t="s">
        <v>526</v>
      </c>
      <c r="W37" s="5" t="s">
        <v>527</v>
      </c>
      <c r="X37" s="3" t="s">
        <v>528</v>
      </c>
      <c r="Y37" s="3" t="s">
        <v>528</v>
      </c>
      <c r="Z37" s="3" t="s">
        <v>529</v>
      </c>
      <c r="AA37" s="3" t="s">
        <v>374</v>
      </c>
      <c r="AB37" s="3" t="s">
        <v>375</v>
      </c>
      <c r="AC37" s="3" t="s">
        <v>530</v>
      </c>
      <c r="AD37" s="3" t="s">
        <v>55</v>
      </c>
      <c r="AE37" s="3" t="s">
        <v>56</v>
      </c>
      <c r="AF37" s="3" t="s">
        <v>247</v>
      </c>
      <c r="AG37" s="3" t="s">
        <v>111</v>
      </c>
      <c r="AH37" s="3" t="s">
        <v>59</v>
      </c>
      <c r="AI37" s="3" t="s">
        <v>60</v>
      </c>
      <c r="AJ37" s="3"/>
      <c r="AK37" s="3"/>
    </row>
    <row r="38" spans="1:37" ht="15.6">
      <c r="A38" s="2">
        <f>DATE(2023,11,8)+TIME(12,17,53)</f>
        <v>45238.512418981481</v>
      </c>
      <c r="B38" s="2">
        <f>DATE(2023,11,8)+TIME(12,17,53)</f>
        <v>45238.512418981481</v>
      </c>
      <c r="C38" s="3" t="s">
        <v>531</v>
      </c>
      <c r="D38" s="3" t="s">
        <v>532</v>
      </c>
      <c r="E38" s="3" t="s">
        <v>533</v>
      </c>
      <c r="F38" s="3" t="s">
        <v>218</v>
      </c>
      <c r="G38" s="3" t="s">
        <v>231</v>
      </c>
      <c r="H38" s="3" t="s">
        <v>42</v>
      </c>
      <c r="I38" s="3" t="s">
        <v>43</v>
      </c>
      <c r="J38" s="4">
        <f>DATE(2024,2,19)</f>
        <v>45341</v>
      </c>
      <c r="K38" s="4">
        <f>DATE(2024,2,22)</f>
        <v>45344</v>
      </c>
      <c r="L38" s="3"/>
      <c r="M38" s="3"/>
      <c r="N38" s="3" t="s">
        <v>44</v>
      </c>
      <c r="O38" s="3" t="s">
        <v>45</v>
      </c>
      <c r="P38" s="3"/>
      <c r="Q38" s="3"/>
      <c r="R38" s="3"/>
      <c r="S38" s="3"/>
      <c r="T38" s="3" t="s">
        <v>534</v>
      </c>
      <c r="U38" s="3" t="s">
        <v>535</v>
      </c>
      <c r="V38" s="3" t="s">
        <v>536</v>
      </c>
      <c r="W38" s="5" t="s">
        <v>537</v>
      </c>
      <c r="X38" s="3" t="s">
        <v>538</v>
      </c>
      <c r="Y38" s="3" t="s">
        <v>538</v>
      </c>
      <c r="Z38" s="3" t="s">
        <v>539</v>
      </c>
      <c r="AA38" s="3" t="s">
        <v>106</v>
      </c>
      <c r="AB38" s="3" t="s">
        <v>225</v>
      </c>
      <c r="AC38" s="3" t="s">
        <v>540</v>
      </c>
      <c r="AD38" s="3" t="s">
        <v>55</v>
      </c>
      <c r="AE38" s="3" t="s">
        <v>56</v>
      </c>
      <c r="AF38" s="3" t="s">
        <v>247</v>
      </c>
      <c r="AG38" s="3" t="s">
        <v>58</v>
      </c>
      <c r="AH38" s="3" t="s">
        <v>80</v>
      </c>
      <c r="AI38" s="3" t="s">
        <v>60</v>
      </c>
      <c r="AJ38" s="3"/>
      <c r="AK38" s="3"/>
    </row>
    <row r="39" spans="1:37" ht="15.6">
      <c r="A39" s="2">
        <f>DATE(2024,1,29)+TIME(12,38,8)</f>
        <v>45320.52648148148</v>
      </c>
      <c r="B39" s="2">
        <f>DATE(2024,1,29)+TIME(12,38,8)</f>
        <v>45320.52648148148</v>
      </c>
      <c r="C39" s="3" t="s">
        <v>541</v>
      </c>
      <c r="D39" s="3" t="s">
        <v>542</v>
      </c>
      <c r="E39" s="3" t="s">
        <v>543</v>
      </c>
      <c r="F39" s="3" t="s">
        <v>413</v>
      </c>
      <c r="G39" s="3" t="s">
        <v>231</v>
      </c>
      <c r="H39" s="3" t="s">
        <v>42</v>
      </c>
      <c r="I39" s="3" t="s">
        <v>43</v>
      </c>
      <c r="J39" s="4">
        <f>DATE(2024,2,18)</f>
        <v>45340</v>
      </c>
      <c r="K39" s="4">
        <f>DATE(2024,2,22)</f>
        <v>45344</v>
      </c>
      <c r="L39" s="3" t="s">
        <v>544</v>
      </c>
      <c r="M39" s="3"/>
      <c r="N39" s="3"/>
      <c r="O39" s="3" t="s">
        <v>66</v>
      </c>
      <c r="P39" s="3" t="s">
        <v>545</v>
      </c>
      <c r="Q39" s="3" t="s">
        <v>546</v>
      </c>
      <c r="R39" s="3" t="s">
        <v>547</v>
      </c>
      <c r="S39" s="3"/>
      <c r="T39" s="3" t="s">
        <v>548</v>
      </c>
      <c r="U39" s="3" t="s">
        <v>549</v>
      </c>
      <c r="V39" s="3" t="s">
        <v>550</v>
      </c>
      <c r="W39" s="5" t="s">
        <v>551</v>
      </c>
      <c r="X39" s="3" t="s">
        <v>552</v>
      </c>
      <c r="Y39" s="3" t="s">
        <v>552</v>
      </c>
      <c r="Z39" s="3" t="s">
        <v>553</v>
      </c>
      <c r="AA39" s="3" t="s">
        <v>424</v>
      </c>
      <c r="AB39" s="3"/>
      <c r="AC39" s="3" t="s">
        <v>554</v>
      </c>
      <c r="AD39" s="3" t="s">
        <v>55</v>
      </c>
      <c r="AE39" s="3" t="s">
        <v>56</v>
      </c>
      <c r="AF39" s="3" t="s">
        <v>247</v>
      </c>
      <c r="AG39" s="3" t="s">
        <v>488</v>
      </c>
      <c r="AH39" s="3" t="s">
        <v>80</v>
      </c>
      <c r="AI39" s="3" t="s">
        <v>60</v>
      </c>
      <c r="AJ39" s="3"/>
      <c r="AK39" s="3"/>
    </row>
    <row r="40" spans="1:37" ht="15.6">
      <c r="A40" s="2">
        <f>DATE(2024,1,4)+TIME(13,16,44)</f>
        <v>45295.553287037037</v>
      </c>
      <c r="B40" s="2">
        <f>DATE(2024,1,4)+TIME(13,16,44)</f>
        <v>45295.553287037037</v>
      </c>
      <c r="C40" s="3" t="s">
        <v>555</v>
      </c>
      <c r="D40" s="3" t="s">
        <v>556</v>
      </c>
      <c r="E40" s="3" t="s">
        <v>557</v>
      </c>
      <c r="F40" s="3" t="s">
        <v>558</v>
      </c>
      <c r="G40" s="3" t="s">
        <v>231</v>
      </c>
      <c r="H40" s="3" t="s">
        <v>42</v>
      </c>
      <c r="I40" s="3" t="s">
        <v>43</v>
      </c>
      <c r="J40" s="4">
        <f>DATE(2024,2,19)</f>
        <v>45341</v>
      </c>
      <c r="K40" s="4">
        <f>DATE(2024,2,22)</f>
        <v>45344</v>
      </c>
      <c r="L40" s="3"/>
      <c r="M40" s="3" t="s">
        <v>179</v>
      </c>
      <c r="N40" s="3" t="s">
        <v>44</v>
      </c>
      <c r="O40" s="3" t="s">
        <v>45</v>
      </c>
      <c r="P40" s="3"/>
      <c r="Q40" s="3"/>
      <c r="R40" s="3"/>
      <c r="S40" s="3"/>
      <c r="T40" s="3" t="s">
        <v>559</v>
      </c>
      <c r="U40" s="3" t="s">
        <v>560</v>
      </c>
      <c r="V40" s="3" t="s">
        <v>561</v>
      </c>
      <c r="W40" s="5" t="s">
        <v>562</v>
      </c>
      <c r="X40" s="3" t="s">
        <v>563</v>
      </c>
      <c r="Y40" s="3" t="s">
        <v>563</v>
      </c>
      <c r="Z40" s="3" t="s">
        <v>564</v>
      </c>
      <c r="AA40" s="3" t="s">
        <v>565</v>
      </c>
      <c r="AB40" s="3" t="s">
        <v>566</v>
      </c>
      <c r="AC40" s="3" t="s">
        <v>567</v>
      </c>
      <c r="AD40" s="3" t="s">
        <v>110</v>
      </c>
      <c r="AE40" s="3" t="s">
        <v>56</v>
      </c>
      <c r="AF40" s="3" t="s">
        <v>247</v>
      </c>
      <c r="AG40" s="3" t="s">
        <v>58</v>
      </c>
      <c r="AH40" s="3" t="s">
        <v>80</v>
      </c>
      <c r="AI40" s="3" t="s">
        <v>60</v>
      </c>
      <c r="AJ40" s="3"/>
      <c r="AK40" s="3" t="s">
        <v>295</v>
      </c>
    </row>
    <row r="41" spans="1:37" ht="15.6">
      <c r="A41" s="2">
        <f>DATE(2024,1,18)+TIME(10,28,45)</f>
        <v>45309.436631944445</v>
      </c>
      <c r="B41" s="2">
        <f>DATE(2024,1,18)+TIME(11,27,15)</f>
        <v>45309.477256944447</v>
      </c>
      <c r="C41" s="3" t="s">
        <v>568</v>
      </c>
      <c r="D41" s="3" t="s">
        <v>569</v>
      </c>
      <c r="E41" s="3" t="s">
        <v>570</v>
      </c>
      <c r="F41" s="3" t="s">
        <v>458</v>
      </c>
      <c r="G41" s="3" t="s">
        <v>571</v>
      </c>
      <c r="H41" s="3" t="s">
        <v>42</v>
      </c>
      <c r="I41" s="3" t="s">
        <v>43</v>
      </c>
      <c r="J41" s="4">
        <f>DATE(2024,2,19)</f>
        <v>45341</v>
      </c>
      <c r="K41" s="4">
        <f>DATE(2024,2,22)</f>
        <v>45344</v>
      </c>
      <c r="L41" s="3"/>
      <c r="M41" s="3"/>
      <c r="N41" s="3" t="s">
        <v>44</v>
      </c>
      <c r="O41" s="3" t="s">
        <v>66</v>
      </c>
      <c r="P41" s="3" t="s">
        <v>572</v>
      </c>
      <c r="Q41" s="3" t="s">
        <v>573</v>
      </c>
      <c r="R41" s="3" t="s">
        <v>574</v>
      </c>
      <c r="S41" s="3"/>
      <c r="T41" s="3" t="s">
        <v>575</v>
      </c>
      <c r="U41" s="3" t="s">
        <v>576</v>
      </c>
      <c r="V41" s="3" t="s">
        <v>577</v>
      </c>
      <c r="W41" s="5" t="s">
        <v>578</v>
      </c>
      <c r="X41" s="3" t="s">
        <v>579</v>
      </c>
      <c r="Y41" s="3" t="s">
        <v>579</v>
      </c>
      <c r="Z41" s="3" t="s">
        <v>345</v>
      </c>
      <c r="AA41" s="3" t="s">
        <v>346</v>
      </c>
      <c r="AB41" s="3" t="s">
        <v>347</v>
      </c>
      <c r="AC41" s="3" t="s">
        <v>580</v>
      </c>
      <c r="AD41" s="3" t="s">
        <v>246</v>
      </c>
      <c r="AE41" s="3" t="s">
        <v>377</v>
      </c>
      <c r="AF41" s="3" t="s">
        <v>581</v>
      </c>
      <c r="AG41" s="3" t="s">
        <v>582</v>
      </c>
      <c r="AH41" s="3" t="s">
        <v>141</v>
      </c>
      <c r="AI41" s="3" t="s">
        <v>60</v>
      </c>
      <c r="AJ41" s="3"/>
      <c r="AK41" s="3"/>
    </row>
    <row r="42" spans="1:37" ht="15.6">
      <c r="A42" s="2">
        <f>DATE(2024,1,4)+TIME(14,39,58)</f>
        <v>45295.611087962963</v>
      </c>
      <c r="B42" s="2">
        <f>DATE(2024,1,4)+TIME(14,39,58)</f>
        <v>45295.611087962963</v>
      </c>
      <c r="C42" s="3" t="s">
        <v>362</v>
      </c>
      <c r="D42" s="3" t="s">
        <v>583</v>
      </c>
      <c r="E42" s="3" t="s">
        <v>584</v>
      </c>
      <c r="F42" s="3" t="s">
        <v>585</v>
      </c>
      <c r="G42" s="3"/>
      <c r="H42" s="3" t="s">
        <v>42</v>
      </c>
      <c r="I42" s="3" t="s">
        <v>43</v>
      </c>
      <c r="J42" s="4">
        <f>DATE(2024,2,19)</f>
        <v>45341</v>
      </c>
      <c r="K42" s="4">
        <f>DATE(2024,2,22)</f>
        <v>45344</v>
      </c>
      <c r="L42" s="3" t="s">
        <v>586</v>
      </c>
      <c r="M42" s="3" t="s">
        <v>587</v>
      </c>
      <c r="N42" s="3" t="s">
        <v>44</v>
      </c>
      <c r="O42" s="3" t="s">
        <v>45</v>
      </c>
      <c r="P42" s="3"/>
      <c r="Q42" s="3"/>
      <c r="R42" s="3"/>
      <c r="S42" s="3"/>
      <c r="T42" s="3" t="s">
        <v>588</v>
      </c>
      <c r="U42" s="3" t="s">
        <v>589</v>
      </c>
      <c r="V42" s="3" t="s">
        <v>590</v>
      </c>
      <c r="W42" s="5" t="s">
        <v>591</v>
      </c>
      <c r="X42" s="3" t="s">
        <v>592</v>
      </c>
      <c r="Y42" s="3" t="s">
        <v>592</v>
      </c>
      <c r="Z42" s="3" t="s">
        <v>593</v>
      </c>
      <c r="AA42" s="3" t="s">
        <v>594</v>
      </c>
      <c r="AB42" s="3" t="s">
        <v>595</v>
      </c>
      <c r="AC42" s="3" t="s">
        <v>596</v>
      </c>
      <c r="AD42" s="3" t="s">
        <v>55</v>
      </c>
      <c r="AE42" s="3" t="s">
        <v>56</v>
      </c>
      <c r="AF42" s="3" t="s">
        <v>247</v>
      </c>
      <c r="AG42" s="3" t="s">
        <v>488</v>
      </c>
      <c r="AH42" s="3" t="s">
        <v>80</v>
      </c>
      <c r="AI42" s="3" t="s">
        <v>60</v>
      </c>
      <c r="AJ42" s="3" t="s">
        <v>43</v>
      </c>
      <c r="AK42" s="3" t="s">
        <v>295</v>
      </c>
    </row>
    <row r="43" spans="1:37" ht="15.6">
      <c r="A43" s="2">
        <f>DATE(2023,11,9)+TIME(9,24,59)</f>
        <v>45239.39234953704</v>
      </c>
      <c r="B43" s="2">
        <f>DATE(2023,11,9)+TIME(9,24,59)</f>
        <v>45239.39234953704</v>
      </c>
      <c r="C43" s="3" t="s">
        <v>455</v>
      </c>
      <c r="D43" s="3" t="s">
        <v>597</v>
      </c>
      <c r="E43" s="3" t="s">
        <v>598</v>
      </c>
      <c r="F43" s="3" t="s">
        <v>458</v>
      </c>
      <c r="G43" s="3"/>
      <c r="H43" s="3" t="s">
        <v>42</v>
      </c>
      <c r="I43" s="3" t="s">
        <v>43</v>
      </c>
      <c r="J43" s="4">
        <f>DATE(2024,2,19)</f>
        <v>45341</v>
      </c>
      <c r="K43" s="4">
        <f>DATE(2024,2,22)</f>
        <v>45344</v>
      </c>
      <c r="L43" s="3"/>
      <c r="M43" s="3"/>
      <c r="N43" s="3" t="s">
        <v>44</v>
      </c>
      <c r="O43" s="3" t="s">
        <v>66</v>
      </c>
      <c r="P43" s="3" t="s">
        <v>599</v>
      </c>
      <c r="Q43" s="3" t="s">
        <v>600</v>
      </c>
      <c r="R43" s="3" t="s">
        <v>601</v>
      </c>
      <c r="S43" s="3"/>
      <c r="T43" s="3" t="s">
        <v>602</v>
      </c>
      <c r="U43" s="3" t="s">
        <v>603</v>
      </c>
      <c r="V43" s="3" t="s">
        <v>604</v>
      </c>
      <c r="W43" s="5" t="s">
        <v>605</v>
      </c>
      <c r="X43" s="3" t="s">
        <v>606</v>
      </c>
      <c r="Y43" s="3" t="s">
        <v>607</v>
      </c>
      <c r="Z43" s="3" t="s">
        <v>608</v>
      </c>
      <c r="AA43" s="3" t="s">
        <v>320</v>
      </c>
      <c r="AB43" s="3" t="s">
        <v>321</v>
      </c>
      <c r="AC43" s="3" t="s">
        <v>609</v>
      </c>
      <c r="AD43" s="3" t="s">
        <v>55</v>
      </c>
      <c r="AE43" s="3" t="s">
        <v>79</v>
      </c>
      <c r="AF43" s="3" t="s">
        <v>79</v>
      </c>
      <c r="AG43" s="3" t="s">
        <v>140</v>
      </c>
      <c r="AH43" s="3" t="s">
        <v>59</v>
      </c>
      <c r="AI43" s="3" t="s">
        <v>60</v>
      </c>
      <c r="AJ43" s="3"/>
      <c r="AK43" s="3"/>
    </row>
  </sheetData>
  <hyperlinks>
    <hyperlink ref="W2" r:id="rId1" xr:uid="{00000000-0004-0000-0000-000000000000}"/>
    <hyperlink ref="W23" r:id="rId2" xr:uid="{00000000-0004-0000-0000-000001000000}"/>
    <hyperlink ref="W42" r:id="rId3" xr:uid="{00000000-0004-0000-0000-000002000000}"/>
    <hyperlink ref="W24" r:id="rId4" xr:uid="{00000000-0004-0000-0000-000003000000}"/>
    <hyperlink ref="W3" r:id="rId5" xr:uid="{00000000-0004-0000-0000-000004000000}"/>
    <hyperlink ref="W25" r:id="rId6" xr:uid="{00000000-0004-0000-0000-000005000000}"/>
    <hyperlink ref="W4" r:id="rId7" xr:uid="{00000000-0004-0000-0000-000006000000}"/>
    <hyperlink ref="W5" r:id="rId8" xr:uid="{00000000-0004-0000-0000-000007000000}"/>
    <hyperlink ref="W14" r:id="rId9" xr:uid="{00000000-0004-0000-0000-000008000000}"/>
    <hyperlink ref="W15" r:id="rId10" xr:uid="{00000000-0004-0000-0000-000009000000}"/>
    <hyperlink ref="W20" r:id="rId11" xr:uid="{00000000-0004-0000-0000-00000A000000}"/>
    <hyperlink ref="W6" r:id="rId12" xr:uid="{00000000-0004-0000-0000-00000B000000}"/>
    <hyperlink ref="W7" r:id="rId13" xr:uid="{00000000-0004-0000-0000-00000C000000}"/>
    <hyperlink ref="W16" r:id="rId14" xr:uid="{00000000-0004-0000-0000-00000D000000}"/>
    <hyperlink ref="W8" r:id="rId15" xr:uid="{00000000-0004-0000-0000-00000E000000}"/>
    <hyperlink ref="W9" r:id="rId16" xr:uid="{00000000-0004-0000-0000-00000F000000}"/>
    <hyperlink ref="W26" r:id="rId17" xr:uid="{00000000-0004-0000-0000-000010000000}"/>
    <hyperlink ref="W21" r:id="rId18" xr:uid="{00000000-0004-0000-0000-000011000000}"/>
    <hyperlink ref="W43" r:id="rId19" xr:uid="{00000000-0004-0000-0000-000012000000}"/>
    <hyperlink ref="W27" r:id="rId20" xr:uid="{00000000-0004-0000-0000-000013000000}"/>
    <hyperlink ref="W41" r:id="rId21" xr:uid="{00000000-0004-0000-0000-000014000000}"/>
    <hyperlink ref="W28" r:id="rId22" xr:uid="{00000000-0004-0000-0000-000015000000}"/>
    <hyperlink ref="W10" r:id="rId23" xr:uid="{00000000-0004-0000-0000-000016000000}"/>
    <hyperlink ref="W29" r:id="rId24" xr:uid="{00000000-0004-0000-0000-000017000000}"/>
    <hyperlink ref="W30" r:id="rId25" xr:uid="{00000000-0004-0000-0000-000018000000}"/>
    <hyperlink ref="W22" r:id="rId26" xr:uid="{00000000-0004-0000-0000-000019000000}"/>
    <hyperlink ref="W31" r:id="rId27" xr:uid="{00000000-0004-0000-0000-00001A000000}"/>
    <hyperlink ref="W32" r:id="rId28" xr:uid="{00000000-0004-0000-0000-00001B000000}"/>
    <hyperlink ref="W17" r:id="rId29" xr:uid="{00000000-0004-0000-0000-00001C000000}"/>
    <hyperlink ref="W11" r:id="rId30" xr:uid="{00000000-0004-0000-0000-00001D000000}"/>
    <hyperlink ref="W33" r:id="rId31" xr:uid="{00000000-0004-0000-0000-00001E000000}"/>
    <hyperlink ref="W18" r:id="rId32" xr:uid="{00000000-0004-0000-0000-00001F000000}"/>
    <hyperlink ref="W19" r:id="rId33" xr:uid="{00000000-0004-0000-0000-000020000000}"/>
    <hyperlink ref="W12" r:id="rId34" xr:uid="{00000000-0004-0000-0000-000021000000}"/>
    <hyperlink ref="W13" r:id="rId35" xr:uid="{00000000-0004-0000-0000-000022000000}"/>
    <hyperlink ref="W34" r:id="rId36" xr:uid="{00000000-0004-0000-0000-000023000000}"/>
    <hyperlink ref="W35" r:id="rId37" xr:uid="{00000000-0004-0000-0000-000024000000}"/>
    <hyperlink ref="W36" r:id="rId38" xr:uid="{00000000-0004-0000-0000-000025000000}"/>
    <hyperlink ref="W37" r:id="rId39" xr:uid="{00000000-0004-0000-0000-000026000000}"/>
    <hyperlink ref="W38" r:id="rId40" xr:uid="{00000000-0004-0000-0000-000027000000}"/>
    <hyperlink ref="W39" r:id="rId41" xr:uid="{00000000-0004-0000-0000-000028000000}"/>
    <hyperlink ref="W40" r:id="rId42" xr:uid="{00000000-0004-0000-0000-000029000000}"/>
  </hyperlinks>
  <pageMargins left="0.75" right="0.75" top="1" bottom="1" header="0.5" footer="0.5"/>
  <pageSetup orientation="portrait"/>
  <headerFooter alignWithMargins="0"/>
  <tableParts count="1">
    <tablePart r:id="rId4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Props1.xml><?xml version="1.0" encoding="utf-8"?>
<ds:datastoreItem xmlns:ds="http://schemas.openxmlformats.org/officeDocument/2006/customXml" ds:itemID="{145FD416-ADE0-4112-9358-6365AC333963}"/>
</file>

<file path=customXml/itemProps2.xml><?xml version="1.0" encoding="utf-8"?>
<ds:datastoreItem xmlns:ds="http://schemas.openxmlformats.org/officeDocument/2006/customXml" ds:itemID="{5A8AFDD0-9C48-4033-ADA6-03BD498EE26F}"/>
</file>

<file path=customXml/itemProps3.xml><?xml version="1.0" encoding="utf-8"?>
<ds:datastoreItem xmlns:ds="http://schemas.openxmlformats.org/officeDocument/2006/customXml" ds:itemID="{0646FA9B-2D49-47C4-943C-1ABBD0B47A3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Davis, Meighan [HQ-CE]</cp:lastModifiedBy>
  <cp:revision/>
  <dcterms:created xsi:type="dcterms:W3CDTF">2024-02-18T19:09:17Z</dcterms:created>
  <dcterms:modified xsi:type="dcterms:W3CDTF">2025-05-06T13:38:18Z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ies>
</file>