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03"/>
  <workbookPr/>
  <mc:AlternateContent xmlns:mc="http://schemas.openxmlformats.org/markup-compatibility/2006">
    <mc:Choice Requires="x15">
      <x15ac:absPath xmlns:x15ac="http://schemas.microsoft.com/office/spreadsheetml/2010/11/ac" url="https://neahq-my.sharepoint.com/personal/kmedina_nea_org/Documents/C4O/UniServ/2024-25 UniServ/Focus - 24-25/OR - Feb 25 - School BD/"/>
    </mc:Choice>
  </mc:AlternateContent>
  <xr:revisionPtr revIDLastSave="252" documentId="11_CD82D5539037506108788E9331E9BA056027C13E" xr6:coauthVersionLast="47" xr6:coauthVersionMax="47" xr10:uidLastSave="{911637A3-3838-483E-869E-A83345B9D8D5}"/>
  <bookViews>
    <workbookView xWindow="240" yWindow="120" windowWidth="14940" windowHeight="9230" xr2:uid="{00000000-000D-0000-FFFF-FFFF00000000}"/>
  </bookViews>
  <sheets>
    <sheet name="Registrants - OR FEB 25 Winning" sheetId="2" r:id="rId1"/>
    <sheet name="Schedule Worksite visit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1" i="3" l="1"/>
  <c r="J47" i="2"/>
  <c r="I47" i="2"/>
  <c r="A47" i="2"/>
  <c r="J39" i="2"/>
  <c r="I39" i="2"/>
  <c r="A39" i="2"/>
  <c r="J10" i="2"/>
  <c r="I10" i="2"/>
  <c r="A10" i="2"/>
  <c r="J44" i="2"/>
  <c r="I44" i="2"/>
  <c r="A44" i="2"/>
  <c r="J12" i="2"/>
  <c r="I12" i="2"/>
  <c r="A12" i="2"/>
  <c r="J30" i="2"/>
  <c r="I30" i="2"/>
  <c r="A30" i="2"/>
  <c r="J25" i="2"/>
  <c r="I25" i="2"/>
  <c r="A25" i="2"/>
  <c r="A51" i="2"/>
  <c r="J18" i="2"/>
  <c r="I18" i="2"/>
  <c r="A18" i="2"/>
  <c r="J38" i="2"/>
  <c r="I38" i="2"/>
  <c r="A38" i="2"/>
  <c r="J20" i="2"/>
  <c r="I20" i="2"/>
  <c r="A20" i="2"/>
  <c r="A52" i="2"/>
  <c r="J8" i="2"/>
  <c r="I8" i="2"/>
  <c r="A8" i="2"/>
  <c r="J49" i="2"/>
  <c r="I49" i="2"/>
  <c r="A49" i="2"/>
  <c r="J16" i="2"/>
  <c r="I16" i="2"/>
  <c r="A16" i="2"/>
  <c r="J50" i="2"/>
  <c r="I50" i="2"/>
  <c r="A50" i="2"/>
  <c r="J54" i="2"/>
  <c r="I54" i="2"/>
  <c r="A54" i="2"/>
  <c r="J26" i="2"/>
  <c r="I26" i="2"/>
  <c r="A26" i="2"/>
  <c r="J36" i="2"/>
  <c r="I36" i="2"/>
  <c r="A36" i="2"/>
  <c r="J2" i="2"/>
  <c r="I2" i="2"/>
  <c r="A2" i="2"/>
  <c r="J48" i="2"/>
  <c r="I48" i="2"/>
  <c r="A48" i="2"/>
  <c r="J37" i="2"/>
  <c r="I37" i="2"/>
  <c r="A37" i="2"/>
  <c r="A31" i="2"/>
  <c r="A33" i="2"/>
  <c r="J24" i="2"/>
  <c r="I24" i="2"/>
  <c r="A24" i="2"/>
  <c r="J32" i="2"/>
  <c r="I32" i="2"/>
  <c r="A32" i="2"/>
  <c r="A43" i="2"/>
  <c r="J15" i="2"/>
  <c r="I15" i="2"/>
  <c r="A15" i="2"/>
  <c r="J28" i="2"/>
  <c r="I28" i="2"/>
  <c r="A28" i="2"/>
  <c r="J53" i="2"/>
  <c r="I53" i="2"/>
  <c r="A53" i="2"/>
  <c r="J19" i="2"/>
  <c r="I19" i="2"/>
  <c r="A19" i="2"/>
  <c r="J46" i="2"/>
  <c r="I46" i="2"/>
  <c r="A46" i="2"/>
  <c r="J42" i="2"/>
  <c r="I42" i="2"/>
  <c r="A42" i="2"/>
  <c r="J7" i="2"/>
  <c r="I7" i="2"/>
  <c r="A7" i="2"/>
  <c r="J9" i="2"/>
  <c r="I9" i="2"/>
  <c r="A9" i="2"/>
  <c r="J11" i="2"/>
  <c r="I11" i="2"/>
  <c r="A11" i="2"/>
  <c r="J4" i="2"/>
  <c r="I4" i="2"/>
  <c r="A4" i="2"/>
  <c r="J41" i="2"/>
  <c r="I41" i="2"/>
  <c r="A41" i="2"/>
  <c r="J35" i="2"/>
  <c r="I35" i="2"/>
  <c r="A35" i="2"/>
  <c r="J23" i="2"/>
  <c r="I23" i="2"/>
  <c r="A23" i="2"/>
  <c r="J40" i="2"/>
  <c r="I40" i="2"/>
  <c r="A40" i="2"/>
  <c r="J6" i="2"/>
  <c r="I6" i="2"/>
  <c r="A6" i="2"/>
  <c r="J27" i="2"/>
  <c r="I27" i="2"/>
  <c r="A27" i="2"/>
  <c r="J21" i="2"/>
  <c r="I21" i="2"/>
  <c r="A21" i="2"/>
  <c r="J5" i="2"/>
  <c r="I5" i="2"/>
  <c r="A5" i="2"/>
  <c r="J13" i="2"/>
  <c r="I13" i="2"/>
  <c r="A13" i="2"/>
  <c r="J29" i="2"/>
  <c r="I29" i="2"/>
  <c r="A29" i="2"/>
  <c r="A14" i="2"/>
  <c r="J34" i="2"/>
  <c r="I34" i="2"/>
  <c r="A34" i="2"/>
  <c r="J22" i="2"/>
  <c r="I22" i="2"/>
  <c r="A22" i="2"/>
  <c r="J45" i="2"/>
  <c r="I45" i="2"/>
  <c r="A45" i="2"/>
  <c r="J3" i="2"/>
  <c r="I3" i="2"/>
  <c r="A3" i="2"/>
  <c r="J17" i="2"/>
  <c r="I17" i="2"/>
  <c r="A17" i="2"/>
</calcChain>
</file>

<file path=xl/sharedStrings.xml><?xml version="1.0" encoding="utf-8"?>
<sst xmlns="http://schemas.openxmlformats.org/spreadsheetml/2006/main" count="1629" uniqueCount="864">
  <si>
    <t>Last Registration Date (GMT-05:00) Eastern [US &amp; Canada]</t>
  </si>
  <si>
    <t>First Name</t>
  </si>
  <si>
    <t>Last Name</t>
  </si>
  <si>
    <t>Email Address</t>
  </si>
  <si>
    <t>NEA Affiliate</t>
  </si>
  <si>
    <t>Gender Pronouns - Do Not Use</t>
  </si>
  <si>
    <t>Registration Type</t>
  </si>
  <si>
    <t>Do you need a hotel room?</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</si>
  <si>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</si>
  <si>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</si>
  <si>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</si>
  <si>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</si>
  <si>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</si>
  <si>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</si>
  <si>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</si>
  <si>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</si>
  <si>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</si>
  <si>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</si>
  <si>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</si>
  <si>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</si>
  <si>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</si>
  <si>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</si>
  <si>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</si>
  <si>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</si>
  <si>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</si>
  <si>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t>
  </si>
  <si>
    <t>Home State/Prov. Code</t>
  </si>
  <si>
    <t>Home ZIP/Postal Code</t>
  </si>
  <si>
    <t>What is your Race/Ethnicity?</t>
  </si>
  <si>
    <t>What is your sexual orientation?</t>
  </si>
  <si>
    <t>Please select your gender identity</t>
  </si>
  <si>
    <t>What is your age range?</t>
  </si>
  <si>
    <t>What is your career experience?</t>
  </si>
  <si>
    <t>Invitee Status</t>
  </si>
  <si>
    <t>Do you have dietary restrictions?</t>
  </si>
  <si>
    <t>Pursuant to the ADA do you require specific aids?</t>
  </si>
  <si>
    <t>Eric</t>
  </si>
  <si>
    <t>Marty</t>
  </si>
  <si>
    <t>eric.marty.360@gmail.com</t>
  </si>
  <si>
    <t>Indiana State Teachers Association</t>
  </si>
  <si>
    <t>He/Him</t>
  </si>
  <si>
    <t>NEA Member</t>
  </si>
  <si>
    <t>Yes</t>
  </si>
  <si>
    <t>N/A</t>
  </si>
  <si>
    <t>My state is my employer. Reimburse my STATE</t>
  </si>
  <si>
    <t>2606105575</t>
  </si>
  <si>
    <t>Chris Wakefield</t>
  </si>
  <si>
    <t>317-410-2293</t>
  </si>
  <si>
    <t>Marty, Eric</t>
  </si>
  <si>
    <t>3101 Winthrop Ave</t>
  </si>
  <si>
    <t>Indianapolis</t>
  </si>
  <si>
    <t>Indiana</t>
  </si>
  <si>
    <t>IN</t>
  </si>
  <si>
    <t>46205</t>
  </si>
  <si>
    <t>White</t>
  </si>
  <si>
    <t>Gay</t>
  </si>
  <si>
    <t>Man</t>
  </si>
  <si>
    <t>26-35</t>
  </si>
  <si>
    <t>Veteran (11-19 years)</t>
  </si>
  <si>
    <t>Accepted</t>
  </si>
  <si>
    <t>Not Applicable</t>
  </si>
  <si>
    <t>Tom</t>
  </si>
  <si>
    <t>Barker</t>
  </si>
  <si>
    <t>tomwbarker@gmail.com</t>
  </si>
  <si>
    <t>Kansas NEA</t>
  </si>
  <si>
    <t>My local or UniServ Council is my employer. Reimburse my LOCAL or UNISERV COUNCIL</t>
  </si>
  <si>
    <t>Lawrence Education Association</t>
  </si>
  <si>
    <t>Emerson Hoffzales</t>
  </si>
  <si>
    <t>President@leastrong.net</t>
  </si>
  <si>
    <t>7857667799</t>
  </si>
  <si>
    <t>Erin Barker</t>
  </si>
  <si>
    <t>785-979-0435</t>
  </si>
  <si>
    <t>Barker, Tom</t>
  </si>
  <si>
    <t>2439 Alabama Street</t>
  </si>
  <si>
    <t>Lawrence</t>
  </si>
  <si>
    <t>Kansas</t>
  </si>
  <si>
    <t>KS</t>
  </si>
  <si>
    <t>66046</t>
  </si>
  <si>
    <t>Prefer not to answer</t>
  </si>
  <si>
    <t>46-60</t>
  </si>
  <si>
    <t>Jeff</t>
  </si>
  <si>
    <t>Faber</t>
  </si>
  <si>
    <t>jefaber@yahoo.com</t>
  </si>
  <si>
    <t>National Education Association</t>
  </si>
  <si>
    <t>Lake Orion EA</t>
  </si>
  <si>
    <t>2488307402</t>
  </si>
  <si>
    <t>karyn faber</t>
  </si>
  <si>
    <t>248-805-3421</t>
  </si>
  <si>
    <t>Faber, Jeff</t>
  </si>
  <si>
    <t>2964 Crestwood Ct</t>
  </si>
  <si>
    <t>Lake Orion</t>
  </si>
  <si>
    <t>Michigan</t>
  </si>
  <si>
    <t>MI</t>
  </si>
  <si>
    <t>48359</t>
  </si>
  <si>
    <t>Straight/Heterosexual</t>
  </si>
  <si>
    <t>Veteran (20-29 years)</t>
  </si>
  <si>
    <t>Andrew</t>
  </si>
  <si>
    <t>Crisman</t>
  </si>
  <si>
    <t>acrisman@coloradoea.org</t>
  </si>
  <si>
    <t>Colorado Education Association</t>
  </si>
  <si>
    <t>Participant</t>
  </si>
  <si>
    <t>Central Adams Uniserv Unit</t>
  </si>
  <si>
    <t>Danel Segura-Ford</t>
  </si>
  <si>
    <t>dsegura-ford@coloradoea.org</t>
  </si>
  <si>
    <t>9705938324</t>
  </si>
  <si>
    <t>Danielle Crisman</t>
  </si>
  <si>
    <t>970-290-1382</t>
  </si>
  <si>
    <t>Crisman, Andrew</t>
  </si>
  <si>
    <t>2986 Vye Ct.US</t>
  </si>
  <si>
    <t>Loveland</t>
  </si>
  <si>
    <t>Colorado</t>
  </si>
  <si>
    <t>CO</t>
  </si>
  <si>
    <t>80537</t>
  </si>
  <si>
    <t>Jake</t>
  </si>
  <si>
    <t>Dominello</t>
  </si>
  <si>
    <t>jdominello@coloradoea.org</t>
  </si>
  <si>
    <t>West Central Colorado UniServ</t>
  </si>
  <si>
    <t>Amy Sue Javernick</t>
  </si>
  <si>
    <t>asjavernickmvea@gmail.com</t>
  </si>
  <si>
    <t>2032064522</t>
  </si>
  <si>
    <t>Grace Lynch</t>
  </si>
  <si>
    <t>812-634-1788</t>
  </si>
  <si>
    <t>Dominello, Jake</t>
  </si>
  <si>
    <t>947 Teller Avenue</t>
  </si>
  <si>
    <t>Grand Junction</t>
  </si>
  <si>
    <t>81501</t>
  </si>
  <si>
    <t>Early career educator (0-5 years)</t>
  </si>
  <si>
    <t>Nathaniel</t>
  </si>
  <si>
    <t>Golich</t>
  </si>
  <si>
    <t>ngolich@coloradoea.org</t>
  </si>
  <si>
    <t>13035946454</t>
  </si>
  <si>
    <t>Jill Jennings Golich</t>
  </si>
  <si>
    <t>720-883-1098</t>
  </si>
  <si>
    <t>Golich, Nathaniel</t>
  </si>
  <si>
    <t>5573 West 72nd Drive</t>
  </si>
  <si>
    <t>Westminster</t>
  </si>
  <si>
    <t>80003</t>
  </si>
  <si>
    <t>Mid career (6-10 years)</t>
  </si>
  <si>
    <t>Kevin</t>
  </si>
  <si>
    <t>Pape</t>
  </si>
  <si>
    <t>kpape@coloradoea.org</t>
  </si>
  <si>
    <t>4407246980</t>
  </si>
  <si>
    <t>Sara Kuntzler</t>
  </si>
  <si>
    <t>202-531-9568</t>
  </si>
  <si>
    <t>Pape, Kevin</t>
  </si>
  <si>
    <t>6074 Iris Way</t>
  </si>
  <si>
    <t>Arvada</t>
  </si>
  <si>
    <t>80004</t>
  </si>
  <si>
    <t>36-45</t>
  </si>
  <si>
    <t>Fred</t>
  </si>
  <si>
    <t>Glover</t>
  </si>
  <si>
    <t>fred.glover@ieanea.org</t>
  </si>
  <si>
    <t>Illinois Education Association-NEA</t>
  </si>
  <si>
    <t>5408715733</t>
  </si>
  <si>
    <t>Rachel Tollett</t>
  </si>
  <si>
    <t>847-224-9357</t>
  </si>
  <si>
    <t>Glover, Fred</t>
  </si>
  <si>
    <t>225 Chouteau Point</t>
  </si>
  <si>
    <t>Granite City</t>
  </si>
  <si>
    <t>Illinois</t>
  </si>
  <si>
    <t>IL</t>
  </si>
  <si>
    <t>62040</t>
  </si>
  <si>
    <t>Prefer not to say</t>
  </si>
  <si>
    <t>Scott</t>
  </si>
  <si>
    <t>eric.scott@ieanea.org</t>
  </si>
  <si>
    <t>I am diabetic.</t>
  </si>
  <si>
    <t>3144208977</t>
  </si>
  <si>
    <t>Megan Kennedy</t>
  </si>
  <si>
    <t>314-341-7010</t>
  </si>
  <si>
    <t>Scott, Eric</t>
  </si>
  <si>
    <t>17 N 14th St</t>
  </si>
  <si>
    <t>Belleville</t>
  </si>
  <si>
    <t>62220</t>
  </si>
  <si>
    <t>Seth</t>
  </si>
  <si>
    <t>Furlow</t>
  </si>
  <si>
    <t>sfurlow@mea.org</t>
  </si>
  <si>
    <t>Michigan Education Association</t>
  </si>
  <si>
    <t>7348129535</t>
  </si>
  <si>
    <t>Heather Furlow</t>
  </si>
  <si>
    <t>734-748-9036</t>
  </si>
  <si>
    <t>Furlow, Seth</t>
  </si>
  <si>
    <t>49417 Taft Ln</t>
  </si>
  <si>
    <t>Canton</t>
  </si>
  <si>
    <t>48188</t>
  </si>
  <si>
    <t>Tim</t>
  </si>
  <si>
    <t>Russ</t>
  </si>
  <si>
    <t>Truss@mea.org</t>
  </si>
  <si>
    <t>+1 (517) 862-3504</t>
  </si>
  <si>
    <t>Nora Salas</t>
  </si>
  <si>
    <t>616-427-2922</t>
  </si>
  <si>
    <t>Russ, Tim</t>
  </si>
  <si>
    <t>24 Robinhood Drive SE_x000D_
Apt 204</t>
  </si>
  <si>
    <t>24 Robinhood Drive SE</t>
  </si>
  <si>
    <t>Grand Rapids</t>
  </si>
  <si>
    <t>49546-2012</t>
  </si>
  <si>
    <t>Nathanael</t>
  </si>
  <si>
    <t>Coutsoubos</t>
  </si>
  <si>
    <t>nathan.coutsoubos@neaalaska.org</t>
  </si>
  <si>
    <t>NEA-Alaska</t>
  </si>
  <si>
    <t>Allergies:  basic hay fever, mammals.  Food allergies: lobster, shrimp, crab.</t>
  </si>
  <si>
    <t>3604964409</t>
  </si>
  <si>
    <t>Christena Coutsoubos</t>
  </si>
  <si>
    <t>206-679-4382</t>
  </si>
  <si>
    <t>Coutsoubos, Nathanael</t>
  </si>
  <si>
    <t>2331 Paxson Drive</t>
  </si>
  <si>
    <t>Anchorage</t>
  </si>
  <si>
    <t>Alaska</t>
  </si>
  <si>
    <t>AK</t>
  </si>
  <si>
    <t>99504</t>
  </si>
  <si>
    <t>Veteran (11+ years)</t>
  </si>
  <si>
    <t>Ryan</t>
  </si>
  <si>
    <t>Campbell</t>
  </si>
  <si>
    <t>ryan.campbell@hoodriver.k12.or.us</t>
  </si>
  <si>
    <t>Oregon Education Association</t>
  </si>
  <si>
    <t>No</t>
  </si>
  <si>
    <t>Hood River County School District -- Hood River Education Association</t>
  </si>
  <si>
    <t>Mandy Webster</t>
  </si>
  <si>
    <t>hreatreasurer@gmail.com</t>
  </si>
  <si>
    <t>5034370710</t>
  </si>
  <si>
    <t>Natalie Speck</t>
  </si>
  <si>
    <t>360-239-8903</t>
  </si>
  <si>
    <t>Campbell, Ryan</t>
  </si>
  <si>
    <t>1995 7th Ct.</t>
  </si>
  <si>
    <t>Hood River</t>
  </si>
  <si>
    <t>Oregon</t>
  </si>
  <si>
    <t>OR</t>
  </si>
  <si>
    <t>97031</t>
  </si>
  <si>
    <t>Jeremiah</t>
  </si>
  <si>
    <t>Hoyt</t>
  </si>
  <si>
    <t>jhoyt@veanea.org</t>
  </si>
  <si>
    <t>Virginia Education Association</t>
  </si>
  <si>
    <t>18042979297</t>
  </si>
  <si>
    <t>Edy Hoyt</t>
  </si>
  <si>
    <t>804-938-4594</t>
  </si>
  <si>
    <t>Hoyt, Jeremiah</t>
  </si>
  <si>
    <t>1900 S Eads St_x000D_
apt 920</t>
  </si>
  <si>
    <t>1900 S Eads St</t>
  </si>
  <si>
    <t>Arlington</t>
  </si>
  <si>
    <t>Virginia</t>
  </si>
  <si>
    <t>VA</t>
  </si>
  <si>
    <t>22202</t>
  </si>
  <si>
    <t>Will</t>
  </si>
  <si>
    <t>Oaks</t>
  </si>
  <si>
    <t>woaks@washingtonea.org</t>
  </si>
  <si>
    <t>Washington Education Association</t>
  </si>
  <si>
    <t>I am a lacto-ovo vegitarian (I eat dairy and eggs).</t>
  </si>
  <si>
    <t>5097311306</t>
  </si>
  <si>
    <t>Krystin Oaks</t>
  </si>
  <si>
    <t>865-209-9333</t>
  </si>
  <si>
    <t>Oaks, Will</t>
  </si>
  <si>
    <t>310 S. 2nd St._x000D_
PO BOX 998</t>
  </si>
  <si>
    <t>310 S. 2nd St.</t>
  </si>
  <si>
    <t>Roslyn</t>
  </si>
  <si>
    <t>Washington</t>
  </si>
  <si>
    <t>WA</t>
  </si>
  <si>
    <t>98941</t>
  </si>
  <si>
    <t>Thomas</t>
  </si>
  <si>
    <t>Bane</t>
  </si>
  <si>
    <t>tbane@wvea.org</t>
  </si>
  <si>
    <t>West Virginia Education Association</t>
  </si>
  <si>
    <t>304-932-6460</t>
  </si>
  <si>
    <t>Thomas Bane</t>
  </si>
  <si>
    <t>724-621-2591</t>
  </si>
  <si>
    <t>Bane, Thomas</t>
  </si>
  <si>
    <t>12 Lancaster Drive</t>
  </si>
  <si>
    <t>Morgantown</t>
  </si>
  <si>
    <t>West Virginia</t>
  </si>
  <si>
    <t>WV</t>
  </si>
  <si>
    <t>26508</t>
  </si>
  <si>
    <t>Danette</t>
  </si>
  <si>
    <t>Peterson</t>
  </si>
  <si>
    <t>fea@alaska.net</t>
  </si>
  <si>
    <t>Fairbanks Education Association</t>
  </si>
  <si>
    <t>Danette Peterson, President Fairbanks Education Association</t>
  </si>
  <si>
    <t>815-501-4130</t>
  </si>
  <si>
    <t>Earl Peterson</t>
  </si>
  <si>
    <t>815-508-7811</t>
  </si>
  <si>
    <t>Peterson, Danette</t>
  </si>
  <si>
    <t>1267 Viewpointe Drive</t>
  </si>
  <si>
    <t>Fairbanks</t>
  </si>
  <si>
    <t>99709</t>
  </si>
  <si>
    <t>Woman</t>
  </si>
  <si>
    <t>Adia</t>
  </si>
  <si>
    <t>Hoag</t>
  </si>
  <si>
    <t>ahoag@cta.org</t>
  </si>
  <si>
    <t>California Teachers Association</t>
  </si>
  <si>
    <t>She/Her</t>
  </si>
  <si>
    <t>Facilitators</t>
  </si>
  <si>
    <t>allergic to shellfish and aspirin</t>
  </si>
  <si>
    <t>4082508388</t>
  </si>
  <si>
    <t>Candace Hoag</t>
  </si>
  <si>
    <t>360-480-5635</t>
  </si>
  <si>
    <t>Hoag, Adia</t>
  </si>
  <si>
    <t>163 Main Street</t>
  </si>
  <si>
    <t>Ben Lomond</t>
  </si>
  <si>
    <t>California</t>
  </si>
  <si>
    <t>CA</t>
  </si>
  <si>
    <t>95005</t>
  </si>
  <si>
    <t>Black or African American</t>
  </si>
  <si>
    <t>Jackie</t>
  </si>
  <si>
    <t>Parkins</t>
  </si>
  <si>
    <t>jparkins@coloradoea.org</t>
  </si>
  <si>
    <t>Front Range UniServ Unit</t>
  </si>
  <si>
    <t>3033450181</t>
  </si>
  <si>
    <t>Robert Ansah</t>
  </si>
  <si>
    <t>720-207-8464</t>
  </si>
  <si>
    <t>Parkins, Jackie</t>
  </si>
  <si>
    <t>1260 S Utica St_x000D_
1260 S Utica St</t>
  </si>
  <si>
    <t>1260 S Utica St</t>
  </si>
  <si>
    <t>Denver</t>
  </si>
  <si>
    <t>80219</t>
  </si>
  <si>
    <t>Melissa</t>
  </si>
  <si>
    <t>Dan</t>
  </si>
  <si>
    <t>melissa.dan@floridaea.org</t>
  </si>
  <si>
    <t>Florida Education Association</t>
  </si>
  <si>
    <t>Palm Beach County Classroom Teachers Association</t>
  </si>
  <si>
    <t>Justin Katz</t>
  </si>
  <si>
    <t>justin.katz@floridaea.org</t>
  </si>
  <si>
    <t>PALM BEACH COUNTY CLASSROOM TEACHERS ASSOCIATION</t>
  </si>
  <si>
    <t>15618013373</t>
  </si>
  <si>
    <t>Jenefir Dan</t>
  </si>
  <si>
    <t>561-370-8333</t>
  </si>
  <si>
    <t>Dan, Melissa</t>
  </si>
  <si>
    <t>1202 Avondale Lane</t>
  </si>
  <si>
    <t>West Palm Beach</t>
  </si>
  <si>
    <t>Florida</t>
  </si>
  <si>
    <t>FL</t>
  </si>
  <si>
    <t>33409</t>
  </si>
  <si>
    <t>Asian and Pacific Islander</t>
  </si>
  <si>
    <t>Beth</t>
  </si>
  <si>
    <t>Barton</t>
  </si>
  <si>
    <t>beth.barton@ieanea.org</t>
  </si>
  <si>
    <t>Seafood</t>
  </si>
  <si>
    <t>7734567651</t>
  </si>
  <si>
    <t>JAMES BARTON</t>
  </si>
  <si>
    <t>773-619-2647</t>
  </si>
  <si>
    <t>Barton, Beth</t>
  </si>
  <si>
    <t>9509 Nichols Ave_x000D_
House</t>
  </si>
  <si>
    <t>9509 Nichols Ave</t>
  </si>
  <si>
    <t>Franklin Park</t>
  </si>
  <si>
    <t>60131</t>
  </si>
  <si>
    <t>Hedy</t>
  </si>
  <si>
    <t>Eischeid</t>
  </si>
  <si>
    <t>hedy.eischeid@neaalaska.org</t>
  </si>
  <si>
    <t>9072740536</t>
  </si>
  <si>
    <t>Theodore J Eischeid</t>
  </si>
  <si>
    <t>907-215-0312</t>
  </si>
  <si>
    <t>Eischeid, Hedy</t>
  </si>
  <si>
    <t>410 Mellow Place_x000D_
Mellow Place</t>
  </si>
  <si>
    <t>410 Mellow Place</t>
  </si>
  <si>
    <t>99508</t>
  </si>
  <si>
    <t>Yvonne-Marie</t>
  </si>
  <si>
    <t>Johnson</t>
  </si>
  <si>
    <t>Yvie.johnson@oregoned.org</t>
  </si>
  <si>
    <t>+15412333571</t>
  </si>
  <si>
    <t>Jesse Baker-Riley</t>
  </si>
  <si>
    <t>541-699-8174</t>
  </si>
  <si>
    <t>Johnson, Yvonne-Marie</t>
  </si>
  <si>
    <t>114 SE Roosevelt Ave</t>
  </si>
  <si>
    <t>Bend</t>
  </si>
  <si>
    <t>97702</t>
  </si>
  <si>
    <t>Monet</t>
  </si>
  <si>
    <t>Reilly</t>
  </si>
  <si>
    <t>Mreilly@psea.org</t>
  </si>
  <si>
    <t>Pennsylvania State Education Assn</t>
  </si>
  <si>
    <t>No broccoli in food</t>
  </si>
  <si>
    <t>2158342265</t>
  </si>
  <si>
    <t>Nyron Crawford</t>
  </si>
  <si>
    <t>202-306-3519</t>
  </si>
  <si>
    <t>Reilly, Monet</t>
  </si>
  <si>
    <t>400 Glendale Rd_x000D_
B12</t>
  </si>
  <si>
    <t>400 Glendale Rd</t>
  </si>
  <si>
    <t>Havertown</t>
  </si>
  <si>
    <t>Pennsylvania</t>
  </si>
  <si>
    <t>PA</t>
  </si>
  <si>
    <t>19083</t>
  </si>
  <si>
    <t>Other</t>
  </si>
  <si>
    <t>Karla</t>
  </si>
  <si>
    <t>Medina</t>
  </si>
  <si>
    <t>KMEDINA@NEA.ORG</t>
  </si>
  <si>
    <t>Maryland State Education Assn</t>
  </si>
  <si>
    <t>NEA Headquarters Staff</t>
  </si>
  <si>
    <t>NEA</t>
  </si>
  <si>
    <t>2028227923</t>
  </si>
  <si>
    <t>Karla Medina</t>
  </si>
  <si>
    <t>202-822-7923</t>
  </si>
  <si>
    <t>Medina, Karla</t>
  </si>
  <si>
    <t>1201 16th Street NW, Suite 310</t>
  </si>
  <si>
    <t>District of Columbia</t>
  </si>
  <si>
    <t>DC</t>
  </si>
  <si>
    <t>20036</t>
  </si>
  <si>
    <t>Meighan</t>
  </si>
  <si>
    <t>Davis</t>
  </si>
  <si>
    <t>mdavis@nea.org</t>
  </si>
  <si>
    <t>4437587303</t>
  </si>
  <si>
    <t>Dustin Davis</t>
  </si>
  <si>
    <t>919-636-1091</t>
  </si>
  <si>
    <t>Davis, Meighan</t>
  </si>
  <si>
    <t>7201 Alden Way_x000D_
Apt 5028</t>
  </si>
  <si>
    <t>7201 Alden Way</t>
  </si>
  <si>
    <t>Hanover</t>
  </si>
  <si>
    <t>Maryland</t>
  </si>
  <si>
    <t>MD</t>
  </si>
  <si>
    <t>21076</t>
  </si>
  <si>
    <t>Ellen</t>
  </si>
  <si>
    <t>Holmes</t>
  </si>
  <si>
    <t>Eholmes@nea.org</t>
  </si>
  <si>
    <t>2076605589</t>
  </si>
  <si>
    <t>kelly A holmes</t>
  </si>
  <si>
    <t>207-660-5590</t>
  </si>
  <si>
    <t>Holmes, Ellen</t>
  </si>
  <si>
    <t>3 Canaan Rd_x000D_
2875 North Palermo Road</t>
  </si>
  <si>
    <t>3 Canaan Rd</t>
  </si>
  <si>
    <t>Pittsfield</t>
  </si>
  <si>
    <t>Maine</t>
  </si>
  <si>
    <t>ME</t>
  </si>
  <si>
    <t>04967</t>
  </si>
  <si>
    <t>Justina</t>
  </si>
  <si>
    <t>Carter</t>
  </si>
  <si>
    <t>justina.carter@puebloea.org</t>
  </si>
  <si>
    <t>Pueblo Education Association</t>
  </si>
  <si>
    <t>Pamela Cordova</t>
  </si>
  <si>
    <t>pcordova@coloradoea.org</t>
  </si>
  <si>
    <t>17192489283</t>
  </si>
  <si>
    <t>Tyler Carter</t>
  </si>
  <si>
    <t>719-371-5181</t>
  </si>
  <si>
    <t>Carter, Justina</t>
  </si>
  <si>
    <t>548 2nd St, PO Box 1_x000D_
PO Box 1</t>
  </si>
  <si>
    <t>548 2nd St, PO Box 1</t>
  </si>
  <si>
    <t>Penrose</t>
  </si>
  <si>
    <t>81240</t>
  </si>
  <si>
    <t>Amanda</t>
  </si>
  <si>
    <t>Rose</t>
  </si>
  <si>
    <t>amanda1223@att.net</t>
  </si>
  <si>
    <t>3172949967</t>
  </si>
  <si>
    <t>Patricia Cottom</t>
  </si>
  <si>
    <t>812-229-0629</t>
  </si>
  <si>
    <t>Rose, Amanda</t>
  </si>
  <si>
    <t>8502 E 56th ST</t>
  </si>
  <si>
    <t>46216</t>
  </si>
  <si>
    <t>Katie</t>
  </si>
  <si>
    <t>Lukins</t>
  </si>
  <si>
    <t>beavertonvp@oregoned.org</t>
  </si>
  <si>
    <t>Allergic to bees and peaches</t>
  </si>
  <si>
    <t>Beaverton Education Association</t>
  </si>
  <si>
    <t>Katie Lukins</t>
  </si>
  <si>
    <t>5034519878</t>
  </si>
  <si>
    <t>Joe Sturgis</t>
  </si>
  <si>
    <t>971-713-3906</t>
  </si>
  <si>
    <t>Lukins, Katie</t>
  </si>
  <si>
    <t>17933 NW Evergreen Pkwy_x000D_
Ste 220</t>
  </si>
  <si>
    <t>17933 NW Evergreen Pkwy</t>
  </si>
  <si>
    <t>Beaverton</t>
  </si>
  <si>
    <t>97006</t>
  </si>
  <si>
    <t>April</t>
  </si>
  <si>
    <t>president@essaalaska.org</t>
  </si>
  <si>
    <t>Hilton Honors number: 1235860879</t>
  </si>
  <si>
    <t>Mango and bee sting allergy</t>
  </si>
  <si>
    <t>Education Support Staff Association</t>
  </si>
  <si>
    <t>April Johnson</t>
  </si>
  <si>
    <t>(907)328-9881</t>
  </si>
  <si>
    <t>Seth Johnson</t>
  </si>
  <si>
    <t>907-328-9884</t>
  </si>
  <si>
    <t>Johnson, April</t>
  </si>
  <si>
    <t>2485 Outside Blvd</t>
  </si>
  <si>
    <t>North Pole</t>
  </si>
  <si>
    <t>99705</t>
  </si>
  <si>
    <t>Bisexual</t>
  </si>
  <si>
    <t>Kyla</t>
  </si>
  <si>
    <t>Louis</t>
  </si>
  <si>
    <t>kyla.louis@hoodriver.k12.or.us</t>
  </si>
  <si>
    <t>541-300-0232</t>
  </si>
  <si>
    <t>Pierce Louis</t>
  </si>
  <si>
    <t>541-380-1506</t>
  </si>
  <si>
    <t>Louis, Kyla</t>
  </si>
  <si>
    <t>721 May St. Hood River_x000D_
OR 97031</t>
  </si>
  <si>
    <t>721 May St. Hood River</t>
  </si>
  <si>
    <t>Brace</t>
  </si>
  <si>
    <t>mbrace74@gmail.com</t>
  </si>
  <si>
    <t>Spotsylvania Education Association</t>
  </si>
  <si>
    <t>Megan La Liberte</t>
  </si>
  <si>
    <t>spotsylvaniaeatreasurer@gmail.com</t>
  </si>
  <si>
    <t>5404293070</t>
  </si>
  <si>
    <t>Greg Brace</t>
  </si>
  <si>
    <t>540-429-5122</t>
  </si>
  <si>
    <t>Brace, Melissa</t>
  </si>
  <si>
    <t>11302 Maplewood Drive</t>
  </si>
  <si>
    <t>Locust Grove</t>
  </si>
  <si>
    <t>22508</t>
  </si>
  <si>
    <t>LEAH</t>
  </si>
  <si>
    <t>ELMANGE</t>
  </si>
  <si>
    <t>leah.elmange@gmail.com</t>
  </si>
  <si>
    <t>Whittier Elementary Teachers' Association</t>
  </si>
  <si>
    <t>Alexis Norman</t>
  </si>
  <si>
    <t>anorman@whittiercity.net</t>
  </si>
  <si>
    <t>9097089688</t>
  </si>
  <si>
    <t>Lopez</t>
  </si>
  <si>
    <t>909-489-5258</t>
  </si>
  <si>
    <t>ELMANGE, LEAH</t>
  </si>
  <si>
    <t>5240 Mt Royal Dr</t>
  </si>
  <si>
    <t>LOS ANGELES</t>
  </si>
  <si>
    <t>90041</t>
  </si>
  <si>
    <t>Latin(o/a/x), Hispanic, and Chican(o/a/x)</t>
  </si>
  <si>
    <t>Julie</t>
  </si>
  <si>
    <t>McCarty</t>
  </si>
  <si>
    <t>jmccartyweta@gmail.com</t>
  </si>
  <si>
    <t>Whittier Elementary Teachers Association</t>
  </si>
  <si>
    <t>5624008069</t>
  </si>
  <si>
    <t>Scott McCarty</t>
  </si>
  <si>
    <t>775-400-8605</t>
  </si>
  <si>
    <t>McCarty, Julie</t>
  </si>
  <si>
    <t>4826 Bellflower Blvd.</t>
  </si>
  <si>
    <t>Lakewood</t>
  </si>
  <si>
    <t>90713</t>
  </si>
  <si>
    <t>Kate</t>
  </si>
  <si>
    <t>Martin</t>
  </si>
  <si>
    <t>kmartin@coloradoea.org</t>
  </si>
  <si>
    <t>Denver Uniserv Unit</t>
  </si>
  <si>
    <t>Amie Baca-Oehlert</t>
  </si>
  <si>
    <t>abaca-oehlert@coloradoea.org</t>
  </si>
  <si>
    <t>17206263255</t>
  </si>
  <si>
    <t>Ed Martin</t>
  </si>
  <si>
    <t>303-875-4450</t>
  </si>
  <si>
    <t>Martin, Kate</t>
  </si>
  <si>
    <t>2506 W. Argyle Pl.</t>
  </si>
  <si>
    <t>80211</t>
  </si>
  <si>
    <t>Perlman</t>
  </si>
  <si>
    <t>aperlman@coloradoea.org</t>
  </si>
  <si>
    <t>Vegan and gluten free</t>
  </si>
  <si>
    <t>9708462005</t>
  </si>
  <si>
    <t>Erin Perlman</t>
  </si>
  <si>
    <t>970-291-9733</t>
  </si>
  <si>
    <t>Perlman, Amanda</t>
  </si>
  <si>
    <t>1700 Bassett Street_x000D_
Unit 1001</t>
  </si>
  <si>
    <t>1700 Bassett Street</t>
  </si>
  <si>
    <t>80202</t>
  </si>
  <si>
    <t>18-25</t>
  </si>
  <si>
    <t>Nicola</t>
  </si>
  <si>
    <t>Vera</t>
  </si>
  <si>
    <t>nvera@coloradoea.org</t>
  </si>
  <si>
    <t>Pikes Peak Education Association</t>
  </si>
  <si>
    <t>Laura Zeitz</t>
  </si>
  <si>
    <t>lzeitz@coloradoea.org</t>
  </si>
  <si>
    <t>719-339-4527</t>
  </si>
  <si>
    <t>Paulina Vera</t>
  </si>
  <si>
    <t>601-559-7015</t>
  </si>
  <si>
    <t>Vera, Nicola</t>
  </si>
  <si>
    <t>302 e cache la poudre st</t>
  </si>
  <si>
    <t>Colorado Springs</t>
  </si>
  <si>
    <t>80903</t>
  </si>
  <si>
    <t>Anna</t>
  </si>
  <si>
    <t>Dougherty</t>
  </si>
  <si>
    <t>anna.dougherty@edmn.org</t>
  </si>
  <si>
    <t>Education Minnesota</t>
  </si>
  <si>
    <t>AHEM</t>
  </si>
  <si>
    <t>651-247-6255</t>
  </si>
  <si>
    <t>Brian Dougherty</t>
  </si>
  <si>
    <t>507-429-3258</t>
  </si>
  <si>
    <t>Dougherty, Anna</t>
  </si>
  <si>
    <t>9117_x000D_
13th St NE</t>
  </si>
  <si>
    <t>9117</t>
  </si>
  <si>
    <t>St Michael</t>
  </si>
  <si>
    <t>Minnesota</t>
  </si>
  <si>
    <t>MN</t>
  </si>
  <si>
    <t>55376</t>
  </si>
  <si>
    <t>Straight</t>
  </si>
  <si>
    <t>Courtney</t>
  </si>
  <si>
    <t>Eyer</t>
  </si>
  <si>
    <t>Courtney.eyer@neaalaska.org</t>
  </si>
  <si>
    <t>King bed preferred</t>
  </si>
  <si>
    <t>Allergy to shrimp/lobster - other shell fish okaySensitivity to raw onions and celery - can pick out/around but helpful if I know they are in a dish</t>
  </si>
  <si>
    <t>3606068153</t>
  </si>
  <si>
    <t>Trevor Hoover</t>
  </si>
  <si>
    <t>907-947-1474</t>
  </si>
  <si>
    <t>Eyer, Courtney</t>
  </si>
  <si>
    <t>2016 Waldron Drive</t>
  </si>
  <si>
    <t>99507</t>
  </si>
  <si>
    <t>Jenell</t>
  </si>
  <si>
    <t>Hartman</t>
  </si>
  <si>
    <t>jenell.hartman@neaalaska.org</t>
  </si>
  <si>
    <t>Eggs, Chicken, Beef, Avocado, Banana, Cashew</t>
  </si>
  <si>
    <t>907-347-2508</t>
  </si>
  <si>
    <t>Ian Hartman</t>
  </si>
  <si>
    <t>724-288-3346</t>
  </si>
  <si>
    <t>Hartman, Jenell</t>
  </si>
  <si>
    <t>2431  W. 79th Ave</t>
  </si>
  <si>
    <t>99502</t>
  </si>
  <si>
    <t>Mikka</t>
  </si>
  <si>
    <t>Irusta</t>
  </si>
  <si>
    <t>irustahr@gmail.com</t>
  </si>
  <si>
    <t>I live an hour away so I will commute home each day.</t>
  </si>
  <si>
    <t>Hood River Education Association</t>
  </si>
  <si>
    <t>5418061788</t>
  </si>
  <si>
    <t>Manuel Irusta</t>
  </si>
  <si>
    <t>541-490-9051</t>
  </si>
  <si>
    <t>Irusta, Mikka</t>
  </si>
  <si>
    <t>3940 Belmont Dr</t>
  </si>
  <si>
    <t>Samantha</t>
  </si>
  <si>
    <t>Schlundt</t>
  </si>
  <si>
    <t>sschlundt@psea.org</t>
  </si>
  <si>
    <t>Dairy allergy</t>
  </si>
  <si>
    <t>7178556781</t>
  </si>
  <si>
    <t>Drew Johnson</t>
  </si>
  <si>
    <t>717-688-4260</t>
  </si>
  <si>
    <t>Schlundt, Samantha</t>
  </si>
  <si>
    <t>31 North Beaver Street</t>
  </si>
  <si>
    <t>YORK</t>
  </si>
  <si>
    <t>17401</t>
  </si>
  <si>
    <t>Laura Lee</t>
  </si>
  <si>
    <t>Barron</t>
  </si>
  <si>
    <t>lbarron@washingtonea.org</t>
  </si>
  <si>
    <t>ADA accessible room</t>
  </si>
  <si>
    <t>ADA accessible - issues with walking upstairs</t>
  </si>
  <si>
    <t>Other: struggle with stairs</t>
  </si>
  <si>
    <t>LakeWashington Education Association</t>
  </si>
  <si>
    <t>719-237-9132</t>
  </si>
  <si>
    <t>Trish Neary</t>
  </si>
  <si>
    <t>719-237-9133</t>
  </si>
  <si>
    <t>Barron, Laura Lee</t>
  </si>
  <si>
    <t>PO Box 29407_x000D_
1109 Euclid Avenue</t>
  </si>
  <si>
    <t>PO Box 29407</t>
  </si>
  <si>
    <t>Bellingham</t>
  </si>
  <si>
    <t>98228</t>
  </si>
  <si>
    <t>Lisa</t>
  </si>
  <si>
    <t>Henry</t>
  </si>
  <si>
    <t>lhenry@wvea.org</t>
  </si>
  <si>
    <t>3049326473</t>
  </si>
  <si>
    <t>Richard Henry</t>
  </si>
  <si>
    <t>304-268-0776</t>
  </si>
  <si>
    <t>Henry, Lisa</t>
  </si>
  <si>
    <t>763 Hallmark Dr.</t>
  </si>
  <si>
    <t>Martinsburg</t>
  </si>
  <si>
    <t>25403</t>
  </si>
  <si>
    <t>whites@weac.org</t>
  </si>
  <si>
    <t>Wisconsin Education Assn Council</t>
  </si>
  <si>
    <t>Food allergies = Lemon, Apple, Grape, Strawberry, Pineapple, Cabbage</t>
  </si>
  <si>
    <t>Kenosha Education Association</t>
  </si>
  <si>
    <t>Kendra Koeppen-Mulwana</t>
  </si>
  <si>
    <t>koeppenk@weac.org</t>
  </si>
  <si>
    <t>224-305-0463</t>
  </si>
  <si>
    <t>Elisabeth White</t>
  </si>
  <si>
    <t>847-727-3488</t>
  </si>
  <si>
    <t>White, Samantha</t>
  </si>
  <si>
    <t>4208 Washington Road_x000D_
Apt. 209</t>
  </si>
  <si>
    <t>4208 Washington Road</t>
  </si>
  <si>
    <t>Kenosha</t>
  </si>
  <si>
    <t>Wisconsin</t>
  </si>
  <si>
    <t>WI</t>
  </si>
  <si>
    <t>53144</t>
  </si>
  <si>
    <t>Pansexual, Queer</t>
  </si>
  <si>
    <t>Katy</t>
  </si>
  <si>
    <t>katymartin@coloradoea.org</t>
  </si>
  <si>
    <t>She/Her/Hers</t>
  </si>
  <si>
    <t>720-818-3554</t>
  </si>
  <si>
    <t>Renee Bazor</t>
  </si>
  <si>
    <t>720-291-5541</t>
  </si>
  <si>
    <t>Martin, Katy</t>
  </si>
  <si>
    <t>6025 N Ceylon St_x000D_
Unit 1-201</t>
  </si>
  <si>
    <t>6025 N Ceylon St</t>
  </si>
  <si>
    <t>80249</t>
  </si>
  <si>
    <t>Carey</t>
  </si>
  <si>
    <t>Obye</t>
  </si>
  <si>
    <t>careyobye@icloud.com</t>
  </si>
  <si>
    <t>She/They</t>
  </si>
  <si>
    <t>Other: na</t>
  </si>
  <si>
    <t>3175448267</t>
  </si>
  <si>
    <t>Keith Obye</t>
  </si>
  <si>
    <t>317-695-8839</t>
  </si>
  <si>
    <t>Obye, Carey</t>
  </si>
  <si>
    <t>7404 Frederick Drive East</t>
  </si>
  <si>
    <t>46260</t>
  </si>
  <si>
    <t>Pansexual</t>
  </si>
  <si>
    <t>Melinda</t>
  </si>
  <si>
    <t>Nickles</t>
  </si>
  <si>
    <t>mindynickles@gmail.com</t>
  </si>
  <si>
    <t>president@leastrong.net</t>
  </si>
  <si>
    <t>7852309733</t>
  </si>
  <si>
    <t>Matthew Munoz</t>
  </si>
  <si>
    <t>913-749-7720</t>
  </si>
  <si>
    <t>Nickles, Melinda</t>
  </si>
  <si>
    <t>3441 ALDRICH ST</t>
  </si>
  <si>
    <t>LAWRENCE</t>
  </si>
  <si>
    <t>66047</t>
  </si>
  <si>
    <t>Queer</t>
  </si>
  <si>
    <t>Lindsay</t>
  </si>
  <si>
    <t>Ray</t>
  </si>
  <si>
    <t>beapresident@oregoned.org</t>
  </si>
  <si>
    <t>5034519843</t>
  </si>
  <si>
    <t>Ray, Lindsay</t>
  </si>
  <si>
    <t>9501 SE Butte Ave</t>
  </si>
  <si>
    <t>Vancouver</t>
  </si>
  <si>
    <t>98664</t>
  </si>
  <si>
    <t>soyun</t>
  </si>
  <si>
    <t>park</t>
  </si>
  <si>
    <t>soyun@xculturalstrategies.com</t>
  </si>
  <si>
    <t>They/Them</t>
  </si>
  <si>
    <t>2025530770</t>
  </si>
  <si>
    <t>Miyun Park</t>
  </si>
  <si>
    <t>202-553-0770</t>
  </si>
  <si>
    <t>park, soyun</t>
  </si>
  <si>
    <t>1301 7th Street NW_x000D_
417</t>
  </si>
  <si>
    <t>1301 7th Street NW</t>
  </si>
  <si>
    <t>20001</t>
  </si>
  <si>
    <t>Veteran (30-39 years)</t>
  </si>
  <si>
    <t>Emerson</t>
  </si>
  <si>
    <t>Hoffzales</t>
  </si>
  <si>
    <t>Lawrence Education Association and Alliance UniServ Council</t>
  </si>
  <si>
    <t>13163001557</t>
  </si>
  <si>
    <t>Tim Hoffman</t>
  </si>
  <si>
    <t>913-370-2126</t>
  </si>
  <si>
    <t>Hoffzales, Emerson</t>
  </si>
  <si>
    <t>2135 Tennessee Street</t>
  </si>
  <si>
    <t>Non-Binary</t>
  </si>
  <si>
    <t>ALEXANDRIA</t>
  </si>
  <si>
    <t>MERCADO</t>
  </si>
  <si>
    <t>aliecatz@gmail.com</t>
  </si>
  <si>
    <t>MERCADO, ALEXANDRIA</t>
  </si>
  <si>
    <t>Site</t>
  </si>
  <si>
    <t>Start/End</t>
  </si>
  <si>
    <t>Driver</t>
  </si>
  <si>
    <t>BEA Person Assigned</t>
  </si>
  <si>
    <t>Reps</t>
  </si>
  <si>
    <t>Reps attending rec</t>
  </si>
  <si>
    <t># of staff</t>
  </si>
  <si>
    <t>Rep Last Name</t>
  </si>
  <si>
    <t>Rep First Name</t>
  </si>
  <si>
    <t>Beaverton HS</t>
  </si>
  <si>
    <t>7:45-3:45</t>
  </si>
  <si>
    <t>Anna Dougherty</t>
  </si>
  <si>
    <t>Yvette Wallace</t>
  </si>
  <si>
    <t>Troy Theriot</t>
  </si>
  <si>
    <t>yes</t>
  </si>
  <si>
    <t>REYNOLDS</t>
  </si>
  <si>
    <t>DAVID</t>
  </si>
  <si>
    <t>Soyun Park</t>
  </si>
  <si>
    <t>(Melissa's Car)</t>
  </si>
  <si>
    <t>Terry Cherney</t>
  </si>
  <si>
    <t>no</t>
  </si>
  <si>
    <t>LANTZ</t>
  </si>
  <si>
    <t>ERIC</t>
  </si>
  <si>
    <t>Lisa Henry</t>
  </si>
  <si>
    <t>WRIGHT-KUHNS</t>
  </si>
  <si>
    <t>BETH</t>
  </si>
  <si>
    <t>Jake Dominello</t>
  </si>
  <si>
    <t>LUX</t>
  </si>
  <si>
    <t>EMILY</t>
  </si>
  <si>
    <t>Samantha Schlundt</t>
  </si>
  <si>
    <t>KILLION</t>
  </si>
  <si>
    <t>ANNA</t>
  </si>
  <si>
    <t>Katy Martin</t>
  </si>
  <si>
    <t>LAURANCE</t>
  </si>
  <si>
    <t>KRISTINA</t>
  </si>
  <si>
    <t>Nathanel Coutsoubos</t>
  </si>
  <si>
    <t>Sunset HS</t>
  </si>
  <si>
    <t>Brendan Kehoe</t>
  </si>
  <si>
    <t>KRAFT</t>
  </si>
  <si>
    <t>KATHRINE</t>
  </si>
  <si>
    <t>WILLIAMS</t>
  </si>
  <si>
    <t>DENISE</t>
  </si>
  <si>
    <t>Seth Furlow</t>
  </si>
  <si>
    <t>Denise Williams</t>
  </si>
  <si>
    <t>MIOSI</t>
  </si>
  <si>
    <t>LISA</t>
  </si>
  <si>
    <t>Justina Carter</t>
  </si>
  <si>
    <t>(Adia's Car)</t>
  </si>
  <si>
    <t>GEER</t>
  </si>
  <si>
    <t>CADY</t>
  </si>
  <si>
    <t>PROFIT</t>
  </si>
  <si>
    <t>TAMSEN</t>
  </si>
  <si>
    <t>Nathaniel Golich</t>
  </si>
  <si>
    <t>Raleigh Hills ES</t>
  </si>
  <si>
    <t>Sars Whelan</t>
  </si>
  <si>
    <t>SHIER</t>
  </si>
  <si>
    <t>(at Greenway)</t>
  </si>
  <si>
    <t>BERGER</t>
  </si>
  <si>
    <t>DANA</t>
  </si>
  <si>
    <t>Kate Martin</t>
  </si>
  <si>
    <t>Greenway ES</t>
  </si>
  <si>
    <t>7:15-3:15</t>
  </si>
  <si>
    <t>Sara Whelan</t>
  </si>
  <si>
    <t>EIDE</t>
  </si>
  <si>
    <t>KATIE</t>
  </si>
  <si>
    <t>Nicola Vera</t>
  </si>
  <si>
    <t>Bonny Slope ES</t>
  </si>
  <si>
    <t>Emily McCann</t>
  </si>
  <si>
    <t>GREEN</t>
  </si>
  <si>
    <t>Raleigh Hills ES (at Greenway)</t>
  </si>
  <si>
    <t>Denise Shier</t>
  </si>
  <si>
    <t>CARABALLO</t>
  </si>
  <si>
    <t>MINDIE</t>
  </si>
  <si>
    <t>Eric Marty</t>
  </si>
  <si>
    <t>Dana Berger</t>
  </si>
  <si>
    <t>Whitford MS</t>
  </si>
  <si>
    <t>Lora Dee</t>
  </si>
  <si>
    <t>WILSON</t>
  </si>
  <si>
    <t>KENT</t>
  </si>
  <si>
    <t xml:space="preserve">Jessica </t>
  </si>
  <si>
    <t>TOTH</t>
  </si>
  <si>
    <t>LANIE</t>
  </si>
  <si>
    <t>Samantha White</t>
  </si>
  <si>
    <t>BROWN</t>
  </si>
  <si>
    <t>MATT</t>
  </si>
  <si>
    <t>Tumwater MS</t>
  </si>
  <si>
    <t>BOLES</t>
  </si>
  <si>
    <t>ROBBIE</t>
  </si>
  <si>
    <t>HILLHOUSE</t>
  </si>
  <si>
    <t>ROB</t>
  </si>
  <si>
    <t>Katie Eide</t>
  </si>
  <si>
    <t>Gloiser</t>
  </si>
  <si>
    <t>Sarah</t>
  </si>
  <si>
    <t>Jenell Hartman</t>
  </si>
  <si>
    <t>Highland Park MS</t>
  </si>
  <si>
    <t>GENTRY</t>
  </si>
  <si>
    <t>DEANNA</t>
  </si>
  <si>
    <t>Lindsey Ray</t>
  </si>
  <si>
    <t>CAREY</t>
  </si>
  <si>
    <t>MARILEE</t>
  </si>
  <si>
    <t>Katie Lukin</t>
  </si>
  <si>
    <t>Five Oaks MS</t>
  </si>
  <si>
    <t>Jordan Blincoe</t>
  </si>
  <si>
    <t>BORLAUG</t>
  </si>
  <si>
    <t>AMY</t>
  </si>
  <si>
    <t>BALZER</t>
  </si>
  <si>
    <t>DAX</t>
  </si>
  <si>
    <t>ZIMMERLE</t>
  </si>
  <si>
    <t>BROOKE</t>
  </si>
  <si>
    <t>David Green</t>
  </si>
  <si>
    <t>Amanda Rose</t>
  </si>
  <si>
    <t>Mindie Caraballo</t>
  </si>
  <si>
    <t>Melissa Brace</t>
  </si>
  <si>
    <t>Carey Obye</t>
  </si>
  <si>
    <t>8:00-4:00</t>
  </si>
  <si>
    <t>Courtney Eyer</t>
  </si>
  <si>
    <t>Lanie Toth</t>
  </si>
  <si>
    <t>Tom Barker</t>
  </si>
  <si>
    <t>(Hedy's Car)</t>
  </si>
  <si>
    <t>Kent Wilson</t>
  </si>
  <si>
    <t>Leah Elmange</t>
  </si>
  <si>
    <t>Matt Brown</t>
  </si>
  <si>
    <t>Will Oaks</t>
  </si>
  <si>
    <t>Ryan Campbell</t>
  </si>
  <si>
    <t>Fred Glover</t>
  </si>
  <si>
    <t>Robbie Boles</t>
  </si>
  <si>
    <t>Emmerson Hoffzales</t>
  </si>
  <si>
    <t>(Monet's Car)</t>
  </si>
  <si>
    <t>Rob Hillhouse</t>
  </si>
  <si>
    <t>Julie McCarty</t>
  </si>
  <si>
    <t>Laura Lee Barron</t>
  </si>
  <si>
    <t>Amanda Perlman</t>
  </si>
  <si>
    <t>Tim Russ</t>
  </si>
  <si>
    <t>Deanna Gentry</t>
  </si>
  <si>
    <t>Melinda Nickles</t>
  </si>
  <si>
    <t>(Beth's Car)</t>
  </si>
  <si>
    <t>Marilee Carey</t>
  </si>
  <si>
    <t>Alexandria Mercdao</t>
  </si>
  <si>
    <t>Eric Scott</t>
  </si>
  <si>
    <t>Danette Peterson</t>
  </si>
  <si>
    <t>Yvie Johnson</t>
  </si>
  <si>
    <t>Amy Borlaug</t>
  </si>
  <si>
    <t>Jeff Faber</t>
  </si>
  <si>
    <t>Andrew Crisman</t>
  </si>
  <si>
    <t>Jeremiah Hoyt</t>
  </si>
  <si>
    <t>Kevin Pape</t>
  </si>
  <si>
    <t>OEA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</si>
</sst>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9">
    <font>
      <sz val="10"/>
      <color theme="1"/>
      <name val="Arial"/>
      <family val="2"/>
    </font>
    <font>
      <b/>
      <sz val="13"/>
      <color theme="1"/>
      <name val="Calibri"/>
      <family val="2"/>
    </font>
    <font>
      <sz val="12"/>
      <color theme="1"/>
      <name val="Calibri"/>
      <family val="2"/>
    </font>
    <font>
      <u/>
      <sz val="12"/>
      <color rgb="FF0000FF"/>
      <name val="Calibri"/>
      <family val="2"/>
    </font>
    <font>
      <sz val="10"/>
      <color theme="1"/>
      <name val="Arial"/>
      <family val="2"/>
    </font>
    <font>
      <u/>
      <sz val="10"/>
      <color theme="10"/>
      <name val="Arial"/>
      <family val="2"/>
    </font>
    <font>
      <b/>
      <sz val="10"/>
      <color theme="1"/>
      <name val="Arial"/>
      <charset val="1"/>
    </font>
    <font>
      <sz val="10"/>
      <color theme="1"/>
      <name val="Arial"/>
      <charset val="1"/>
    </font>
    <font>
      <b/>
      <sz val="10"/>
      <color rgb="FF000000"/>
      <name val="Arial"/>
      <charset val="1"/>
    </font>
  </fonts>
  <fills count="3">
    <fill>
      <patternFill patternType="none"/>
    </fill>
    <fill>
      <patternFill patternType="gray125"/>
    </fill>
    <fill>
      <patternFill patternType="solid">
        <fgColor rgb="FFEDEDED"/>
        <bgColor indexed="64"/>
      </patternFill>
    </fill>
  </fills>
  <borders count="32">
    <border>
      <left/>
      <right/>
      <top/>
      <bottom/>
      <diagonal/>
    </border>
    <border>
      <left/>
      <right/>
      <top style="thin">
        <color auto="1"/>
      </top>
      <bottom style="thin">
        <color auto="1"/>
      </bottom>
      <diagonal/>
    </border>
    <border>
      <left style="thin">
        <color rgb="FF000000"/>
      </left>
      <right style="thin">
        <color rgb="FFCCCCCC"/>
      </right>
      <top style="thin">
        <color rgb="FF000000"/>
      </top>
      <bottom style="thin">
        <color rgb="FF000000"/>
      </bottom>
      <diagonal/>
    </border>
    <border>
      <left style="thin">
        <color rgb="FFCCCCCC"/>
      </left>
      <right style="thin">
        <color rgb="FFCCCCCC"/>
      </right>
      <top style="thin">
        <color rgb="FF000000"/>
      </top>
      <bottom style="thin">
        <color rgb="FF000000"/>
      </bottom>
      <diagonal/>
    </border>
    <border>
      <left style="thin">
        <color rgb="FFCCCCCC"/>
      </left>
      <right style="thin">
        <color rgb="FFCCCCCC"/>
      </right>
      <top style="thin">
        <color rgb="FF000000"/>
      </top>
      <bottom style="thin">
        <color rgb="FFCCCCCC"/>
      </bottom>
      <diagonal/>
    </border>
    <border>
      <left style="thin">
        <color rgb="FFCCCCCC"/>
      </left>
      <right style="thin">
        <color rgb="FFCCCCCC"/>
      </right>
      <top style="thin">
        <color rgb="FF000000"/>
      </top>
      <bottom style="thick">
        <color rgb="FF000000"/>
      </bottom>
      <diagonal/>
    </border>
    <border>
      <left style="thin">
        <color rgb="FFCCCCCC"/>
      </left>
      <right style="thin">
        <color rgb="FF000000"/>
      </right>
      <top style="thin">
        <color rgb="FF000000"/>
      </top>
      <bottom style="thin">
        <color rgb="FFCCCCCC"/>
      </bottom>
      <diagonal/>
    </border>
    <border>
      <left style="thin">
        <color rgb="FF000000"/>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000000"/>
      </right>
      <top style="thin">
        <color rgb="FFCCCCCC"/>
      </top>
      <bottom style="thin">
        <color rgb="FFCCCCCC"/>
      </bottom>
      <diagonal/>
    </border>
    <border>
      <left style="thin">
        <color rgb="FFCCCCCC"/>
      </left>
      <right style="thick">
        <color rgb="FF000000"/>
      </right>
      <top style="thin">
        <color rgb="FFCCCCCC"/>
      </top>
      <bottom style="thin">
        <color rgb="FFCCCCCC"/>
      </bottom>
      <diagonal/>
    </border>
    <border>
      <left style="thin">
        <color rgb="FFCCCCCC"/>
      </left>
      <right style="thin">
        <color rgb="FFCCCCCC"/>
      </right>
      <top style="thin">
        <color rgb="FFCCCCCC"/>
      </top>
      <bottom style="thick">
        <color rgb="FF000000"/>
      </bottom>
      <diagonal/>
    </border>
    <border>
      <left style="thin">
        <color rgb="FFCCCCCC"/>
      </left>
      <right style="thick">
        <color rgb="FF000000"/>
      </right>
      <top style="thin">
        <color rgb="FFCCCCCC"/>
      </top>
      <bottom style="thick">
        <color rgb="FF000000"/>
      </bottom>
      <diagonal/>
    </border>
    <border>
      <left style="thin">
        <color rgb="FF000000"/>
      </left>
      <right style="thin">
        <color rgb="FFCCCCCC"/>
      </right>
      <top style="thin">
        <color rgb="FFCCCCCC"/>
      </top>
      <bottom style="thin">
        <color rgb="FF000000"/>
      </bottom>
      <diagonal/>
    </border>
    <border>
      <left style="thin">
        <color rgb="FFCCCCCC"/>
      </left>
      <right style="thin">
        <color rgb="FFCCCCCC"/>
      </right>
      <top style="thin">
        <color rgb="FFCCCCCC"/>
      </top>
      <bottom style="thin">
        <color rgb="FF000000"/>
      </bottom>
      <diagonal/>
    </border>
    <border>
      <left style="thin">
        <color rgb="FFCCCCCC"/>
      </left>
      <right style="thin">
        <color rgb="FF000000"/>
      </right>
      <top style="thin">
        <color rgb="FFCCCCCC"/>
      </top>
      <bottom style="thin">
        <color rgb="FF000000"/>
      </bottom>
      <diagonal/>
    </border>
    <border>
      <left style="thin">
        <color rgb="FF000000"/>
      </left>
      <right style="thin">
        <color rgb="FFCCCCCC"/>
      </right>
      <top style="thin">
        <color rgb="FFCCCCCC"/>
      </top>
      <bottom/>
      <diagonal/>
    </border>
    <border>
      <left style="thin">
        <color rgb="FFCCCCCC"/>
      </left>
      <right style="thin">
        <color rgb="FFCCCCCC"/>
      </right>
      <top style="thin">
        <color rgb="FFCCCCCC"/>
      </top>
      <bottom/>
      <diagonal/>
    </border>
    <border>
      <left style="thin">
        <color rgb="FF000000"/>
      </left>
      <right style="thin">
        <color rgb="FFCCCCCC"/>
      </right>
      <top style="thin">
        <color rgb="FF000000"/>
      </top>
      <bottom style="thin">
        <color rgb="FFCCCCCC"/>
      </bottom>
      <diagonal/>
    </border>
    <border>
      <left/>
      <right style="thick">
        <color rgb="FF000000"/>
      </right>
      <top style="thin">
        <color rgb="FFCCCCCC"/>
      </top>
      <bottom style="thin">
        <color rgb="FFCCCCCC"/>
      </bottom>
      <diagonal/>
    </border>
    <border>
      <left style="thin">
        <color rgb="FFCCCCCC"/>
      </left>
      <right style="thin">
        <color rgb="FFCCCCCC"/>
      </right>
      <top/>
      <bottom style="thin">
        <color rgb="FFCCCCCC"/>
      </bottom>
      <diagonal/>
    </border>
    <border>
      <left style="thin">
        <color rgb="FFCCCCCC"/>
      </left>
      <right style="thin">
        <color rgb="FF000000"/>
      </right>
      <top/>
      <bottom style="thin">
        <color rgb="FFCCCCCC"/>
      </bottom>
      <diagonal/>
    </border>
    <border>
      <left style="thin">
        <color rgb="FF000000"/>
      </left>
      <right/>
      <top style="thin">
        <color rgb="FFCCCCCC"/>
      </top>
      <bottom style="thin">
        <color rgb="FFCCCCCC"/>
      </bottom>
      <diagonal/>
    </border>
    <border>
      <left style="thin">
        <color rgb="FF000000"/>
      </left>
      <right style="thin">
        <color rgb="FFCCCCCC"/>
      </right>
      <top/>
      <bottom style="thin">
        <color rgb="FFCCCCCC"/>
      </bottom>
      <diagonal/>
    </border>
    <border>
      <left style="thin">
        <color rgb="FFCCCCCC"/>
      </left>
      <right style="thin">
        <color rgb="FFCCCCCC"/>
      </right>
      <top style="thin">
        <color rgb="FF000000"/>
      </top>
      <bottom/>
      <diagonal/>
    </border>
    <border>
      <left style="thin">
        <color rgb="FFCCCCCC"/>
      </left>
      <right style="thin">
        <color rgb="FF000000"/>
      </right>
      <top/>
      <bottom/>
      <diagonal/>
    </border>
    <border>
      <left style="thin">
        <color rgb="FFCCCCCC"/>
      </left>
      <right style="thin">
        <color rgb="FFCCCCCC"/>
      </right>
      <top style="thin">
        <color rgb="FFCCCCCC"/>
      </top>
      <bottom style="medium">
        <color rgb="FF000000"/>
      </bottom>
      <diagonal/>
    </border>
    <border>
      <left style="thin">
        <color rgb="FFCCCCCC"/>
      </left>
      <right/>
      <top style="thin">
        <color rgb="FFCCCCCC"/>
      </top>
      <bottom style="thin">
        <color rgb="FFCCCCCC"/>
      </bottom>
      <diagonal/>
    </border>
    <border>
      <left style="thin">
        <color rgb="FFCCCCCC"/>
      </left>
      <right/>
      <top style="thin">
        <color rgb="FFCCCCCC"/>
      </top>
      <bottom/>
      <diagonal/>
    </border>
    <border>
      <left style="thin">
        <color rgb="FFCCCCCC"/>
      </left>
      <right style="thin">
        <color rgb="FF000000"/>
      </right>
      <top style="thin">
        <color rgb="FFCCCCCC"/>
      </top>
      <bottom style="medium">
        <color rgb="FF000000"/>
      </bottom>
      <diagonal/>
    </border>
    <border>
      <left/>
      <right style="thin">
        <color rgb="FFCCCCCC"/>
      </right>
      <top style="thin">
        <color rgb="FFCCCCCC"/>
      </top>
      <bottom style="thin">
        <color rgb="FFCCCCCC"/>
      </bottom>
      <diagonal/>
    </border>
    <border>
      <left style="thin">
        <color rgb="FFCCCCCC"/>
      </left>
      <right style="thick">
        <color rgb="FF000000"/>
      </right>
      <top style="thin">
        <color rgb="FFCCCCCC"/>
      </top>
      <bottom/>
      <diagonal/>
    </border>
  </borders>
  <cellStyleXfs count="7">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0" borderId="0" applyNumberFormat="0" applyFill="0" applyBorder="0" applyAlignment="0" applyProtection="0"/>
  </cellStyleXfs>
  <cellXfs count="56">
    <xf numFmtId="0" fontId="0" fillId="0" borderId="0" xfId="0"/>
    <xf numFmtId="0" fontId="1" fillId="0" borderId="1" xfId="0" applyFont="1" applyBorder="1" applyAlignment="1">
      <alignment vertical="center"/>
    </xf>
    <xf numFmtId="22" fontId="2" fillId="0" borderId="0" xfId="0" applyNumberFormat="1" applyFont="1"/>
    <xf numFmtId="49" fontId="2" fillId="0" borderId="0" xfId="0" applyNumberFormat="1" applyFont="1"/>
    <xf numFmtId="14" fontId="2" fillId="0" borderId="0" xfId="0" applyNumberFormat="1" applyFont="1"/>
    <xf numFmtId="49" fontId="3" fillId="0" borderId="0" xfId="0" applyNumberFormat="1" applyFont="1"/>
    <xf numFmtId="22" fontId="2" fillId="2" borderId="0" xfId="0" applyNumberFormat="1" applyFont="1" applyFill="1"/>
    <xf numFmtId="49" fontId="2" fillId="2" borderId="0" xfId="0" applyNumberFormat="1" applyFont="1" applyFill="1"/>
    <xf numFmtId="14" fontId="2" fillId="2" borderId="0" xfId="0" applyNumberFormat="1" applyFont="1" applyFill="1"/>
    <xf numFmtId="49" fontId="3" fillId="2" borderId="0" xfId="0" applyNumberFormat="1" applyFont="1" applyFill="1"/>
    <xf numFmtId="49" fontId="2" fillId="0" borderId="0" xfId="0" quotePrefix="1" applyNumberFormat="1" applyFont="1"/>
    <xf numFmtId="49" fontId="5" fillId="2" borderId="0" xfId="6" applyNumberFormat="1" applyFill="1"/>
    <xf numFmtId="0" fontId="6" fillId="0" borderId="2" xfId="0" applyFont="1" applyBorder="1" applyAlignment="1">
      <alignment readingOrder="1"/>
    </xf>
    <xf numFmtId="0" fontId="6" fillId="0" borderId="3" xfId="0" applyFont="1" applyBorder="1" applyAlignment="1">
      <alignment readingOrder="1"/>
    </xf>
    <xf numFmtId="0" fontId="6" fillId="0" borderId="3" xfId="0" applyFont="1" applyBorder="1" applyAlignment="1">
      <alignment wrapText="1" readingOrder="1"/>
    </xf>
    <xf numFmtId="0" fontId="7" fillId="0" borderId="4" xfId="0" applyFont="1" applyBorder="1" applyAlignment="1">
      <alignment readingOrder="1"/>
    </xf>
    <xf numFmtId="0" fontId="6" fillId="0" borderId="5" xfId="0" applyFont="1" applyBorder="1" applyAlignment="1">
      <alignment readingOrder="1"/>
    </xf>
    <xf numFmtId="0" fontId="6" fillId="0" borderId="5" xfId="0" applyFont="1" applyBorder="1" applyAlignment="1">
      <alignment wrapText="1" readingOrder="1"/>
    </xf>
    <xf numFmtId="0" fontId="7" fillId="0" borderId="5" xfId="0" applyFont="1" applyBorder="1" applyAlignment="1">
      <alignment readingOrder="1"/>
    </xf>
    <xf numFmtId="0" fontId="7" fillId="0" borderId="6" xfId="0" applyFont="1" applyBorder="1" applyAlignment="1">
      <alignment readingOrder="1"/>
    </xf>
    <xf numFmtId="0" fontId="6" fillId="0" borderId="7" xfId="0" applyFont="1" applyBorder="1" applyAlignment="1">
      <alignment readingOrder="1"/>
    </xf>
    <xf numFmtId="0" fontId="6" fillId="0" borderId="8" xfId="0" applyFont="1" applyBorder="1" applyAlignment="1">
      <alignment readingOrder="1"/>
    </xf>
    <xf numFmtId="0" fontId="7" fillId="0" borderId="8" xfId="0" applyFont="1" applyBorder="1" applyAlignment="1">
      <alignment readingOrder="1"/>
    </xf>
    <xf numFmtId="0" fontId="6" fillId="0" borderId="9" xfId="0" applyFont="1" applyBorder="1" applyAlignment="1">
      <alignment readingOrder="1"/>
    </xf>
    <xf numFmtId="0" fontId="7" fillId="0" borderId="10" xfId="0" applyFont="1" applyBorder="1" applyAlignment="1">
      <alignment readingOrder="1"/>
    </xf>
    <xf numFmtId="0" fontId="7" fillId="0" borderId="9" xfId="0" applyFont="1" applyBorder="1" applyAlignment="1">
      <alignment readingOrder="1"/>
    </xf>
    <xf numFmtId="0" fontId="7" fillId="0" borderId="7" xfId="0" applyFont="1" applyBorder="1" applyAlignment="1">
      <alignment readingOrder="1"/>
    </xf>
    <xf numFmtId="0" fontId="7" fillId="0" borderId="11" xfId="0" applyFont="1" applyBorder="1" applyAlignment="1">
      <alignment readingOrder="1"/>
    </xf>
    <xf numFmtId="0" fontId="7" fillId="0" borderId="12" xfId="0" applyFont="1" applyBorder="1" applyAlignment="1">
      <alignment readingOrder="1"/>
    </xf>
    <xf numFmtId="0" fontId="7" fillId="0" borderId="13" xfId="0" applyFont="1" applyBorder="1" applyAlignment="1">
      <alignment readingOrder="1"/>
    </xf>
    <xf numFmtId="0" fontId="7" fillId="0" borderId="14" xfId="0" applyFont="1" applyBorder="1" applyAlignment="1">
      <alignment readingOrder="1"/>
    </xf>
    <xf numFmtId="0" fontId="7" fillId="0" borderId="15" xfId="0" applyFont="1" applyBorder="1" applyAlignment="1">
      <alignment readingOrder="1"/>
    </xf>
    <xf numFmtId="0" fontId="6" fillId="0" borderId="11" xfId="0" applyFont="1" applyBorder="1" applyAlignment="1">
      <alignment readingOrder="1"/>
    </xf>
    <xf numFmtId="16" fontId="6" fillId="0" borderId="8" xfId="0" applyNumberFormat="1" applyFont="1" applyBorder="1" applyAlignment="1">
      <alignment readingOrder="1"/>
    </xf>
    <xf numFmtId="0" fontId="7" fillId="0" borderId="16" xfId="0" applyFont="1" applyBorder="1" applyAlignment="1">
      <alignment readingOrder="1"/>
    </xf>
    <xf numFmtId="0" fontId="7" fillId="0" borderId="17" xfId="0" applyFont="1" applyBorder="1" applyAlignment="1">
      <alignment readingOrder="1"/>
    </xf>
    <xf numFmtId="0" fontId="8" fillId="0" borderId="0" xfId="0" applyFont="1"/>
    <xf numFmtId="0" fontId="6" fillId="0" borderId="18" xfId="0" applyFont="1" applyBorder="1" applyAlignment="1">
      <alignment readingOrder="1"/>
    </xf>
    <xf numFmtId="0" fontId="7" fillId="0" borderId="19" xfId="0" applyFont="1" applyBorder="1" applyAlignment="1">
      <alignment readingOrder="1"/>
    </xf>
    <xf numFmtId="0" fontId="6" fillId="0" borderId="20" xfId="0" applyFont="1" applyBorder="1" applyAlignment="1">
      <alignment readingOrder="1"/>
    </xf>
    <xf numFmtId="0" fontId="7" fillId="0" borderId="20" xfId="0" applyFont="1" applyBorder="1" applyAlignment="1">
      <alignment readingOrder="1"/>
    </xf>
    <xf numFmtId="0" fontId="7" fillId="0" borderId="22" xfId="0" applyFont="1" applyBorder="1" applyAlignment="1">
      <alignment readingOrder="1"/>
    </xf>
    <xf numFmtId="0" fontId="6" fillId="0" borderId="23" xfId="0" applyFont="1" applyBorder="1" applyAlignment="1">
      <alignment readingOrder="1"/>
    </xf>
    <xf numFmtId="0" fontId="7" fillId="0" borderId="26" xfId="0" applyFont="1" applyBorder="1" applyAlignment="1">
      <alignment readingOrder="1"/>
    </xf>
    <xf numFmtId="0" fontId="7" fillId="0" borderId="21" xfId="0" applyFont="1" applyBorder="1" applyAlignment="1">
      <alignment readingOrder="1"/>
    </xf>
    <xf numFmtId="0" fontId="6" fillId="0" borderId="4" xfId="0" applyFont="1" applyBorder="1" applyAlignment="1">
      <alignment readingOrder="1"/>
    </xf>
    <xf numFmtId="0" fontId="6" fillId="0" borderId="6" xfId="0" applyFont="1" applyBorder="1" applyAlignment="1">
      <alignment readingOrder="1"/>
    </xf>
    <xf numFmtId="0" fontId="6" fillId="0" borderId="27" xfId="0" applyFont="1" applyBorder="1" applyAlignment="1">
      <alignment readingOrder="1"/>
    </xf>
    <xf numFmtId="0" fontId="7" fillId="0" borderId="27" xfId="0" applyFont="1" applyBorder="1" applyAlignment="1">
      <alignment readingOrder="1"/>
    </xf>
    <xf numFmtId="0" fontId="7" fillId="0" borderId="28" xfId="0" applyFont="1" applyBorder="1" applyAlignment="1">
      <alignment readingOrder="1"/>
    </xf>
    <xf numFmtId="0" fontId="6" fillId="0" borderId="24" xfId="0" applyFont="1" applyBorder="1" applyAlignment="1">
      <alignment readingOrder="1"/>
    </xf>
    <xf numFmtId="0" fontId="7" fillId="0" borderId="29" xfId="0" applyFont="1" applyBorder="1" applyAlignment="1">
      <alignment readingOrder="1"/>
    </xf>
    <xf numFmtId="0" fontId="7" fillId="0" borderId="25" xfId="0" applyFont="1" applyBorder="1" applyAlignment="1">
      <alignment readingOrder="1"/>
    </xf>
    <xf numFmtId="0" fontId="7" fillId="0" borderId="30" xfId="0" applyFont="1" applyBorder="1" applyAlignment="1">
      <alignment readingOrder="1"/>
    </xf>
    <xf numFmtId="0" fontId="6" fillId="0" borderId="17" xfId="0" applyFont="1" applyBorder="1" applyAlignment="1">
      <alignment readingOrder="1"/>
    </xf>
    <xf numFmtId="0" fontId="7" fillId="0" borderId="31" xfId="0" applyFont="1" applyBorder="1" applyAlignment="1">
      <alignment readingOrder="1"/>
    </xf>
  </cellXfs>
  <cellStyles count="7">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Hyperlink" xfId="6" builtinId="8"/>
    <cellStyle name="Normal" xfId="0" builtinId="0"/>
    <cellStyle name="Percent" xfId="1" xr:uid="{00000000-0005-0000-0000-000005000000}"/>
  </cellStyles>
  <dxfs count="38">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J54" totalsRowShown="0" headerRowDxfId="37" dataDxfId="36">
  <autoFilter ref="A1:AJ54" xr:uid="{00000000-0009-0000-0100-000001000000}"/>
  <sortState xmlns:xlrd2="http://schemas.microsoft.com/office/spreadsheetml/2017/richdata2" ref="A2:AJ54">
    <sortCondition ref="F2:F54"/>
  </sortState>
  <tableColumns count="36">
    <tableColumn id="1" xr3:uid="{00000000-0010-0000-0000-000001000000}" name="Last Registration Date (GMT-05:00) Eastern [US &amp; Canada]" dataDxfId="35"/>
    <tableColumn id="2" xr3:uid="{00000000-0010-0000-0000-000002000000}" name="First Name" dataDxfId="34"/>
    <tableColumn id="3" xr3:uid="{00000000-0010-0000-0000-000003000000}" name="Last Name" dataDxfId="33"/>
    <tableColumn id="4" xr3:uid="{00000000-0010-0000-0000-000004000000}" name="Email Address" dataDxfId="32"/>
    <tableColumn id="5" xr3:uid="{00000000-0010-0000-0000-000005000000}" name="NEA Affiliate" dataDxfId="31"/>
    <tableColumn id="6" xr3:uid="{00000000-0010-0000-0000-000006000000}" name="Gender Pronouns - Do Not Use" dataDxfId="30"/>
    <tableColumn id="7" xr3:uid="{00000000-0010-0000-0000-000007000000}" name="Registration Type" dataDxfId="29"/>
    <tableColumn id="8" xr3:uid="{00000000-0010-0000-0000-000008000000}" name="Do you need a hotel room?" dataDxfId="28"/>
    <tableColumn id="9" xr3:uid="{00000000-0010-0000-0000-000009000000}" name="Check-In Date" dataDxfId="27"/>
    <tableColumn id="10" xr3:uid="{00000000-0010-0000-0000-00000A000000}" name="Check-Out Date" dataDxfId="26"/>
    <tableColumn id="11" xr3:uid="{00000000-0010-0000-0000-00000B000000}" name="Hotel Comments:" dataDxfId="25"/>
    <tableColumn id="12" xr3:uid="{00000000-0010-0000-0000-00000C000000}" name="Dietary Restrictions/Allergies " dataDxfId="24"/>
    <tableColumn id="13" xr3:uid="{00000000-0010-0000-0000-00000D000000}" name="Pursuant to the Americans with Disabilities Act, do you require specific aids or services?" dataDxfId="23"/>
    <tableColumn id="14" xr3:uid="{00000000-0010-0000-0000-00000E000000}" name="NEA will reimburse your employer (state, local association or UniServ Council) your travel expenses. Hotel and airfare will be direct billed and paid by NEA. Contact your state, local, or UniServ Council on your reimbursement process." dataDxfId="22"/>
    <tableColumn id="15" xr3:uid="{00000000-0010-0000-0000-00000F000000}" name="Full employer name (local association or UniServ Council no abbreviations):" dataDxfId="21"/>
    <tableColumn id="16" xr3:uid="{00000000-0010-0000-0000-000010000000}" name="Employer contact first and last name (person to contact if we need a W9):" dataDxfId="20"/>
    <tableColumn id="17" xr3:uid="{00000000-0010-0000-0000-000011000000}" name="Employer contact email address (email to contact if we need a W9):" dataDxfId="19"/>
    <tableColumn id="18" xr3:uid="{00000000-0010-0000-0000-000012000000}" name="Local Association (Not Listed)" dataDxfId="18"/>
    <tableColumn id="19" xr3:uid="{00000000-0010-0000-0000-000013000000}" name="Mobile Phone Number" dataDxfId="17"/>
    <tableColumn id="20" xr3:uid="{00000000-0010-0000-0000-000014000000}" name="Emergency Contact Name" dataDxfId="16"/>
    <tableColumn id="21" xr3:uid="{00000000-0010-0000-0000-000015000000}" name="Emergency Contact Cell Phone" dataDxfId="15"/>
    <tableColumn id="22" xr3:uid="{00000000-0010-0000-0000-000016000000}" name="Full Name" dataDxfId="14"/>
    <tableColumn id="23" xr3:uid="{00000000-0010-0000-0000-000017000000}" name="Home Address" dataDxfId="13"/>
    <tableColumn id="24" xr3:uid="{00000000-0010-0000-0000-000018000000}" name="Home Address 1" dataDxfId="12"/>
    <tableColumn id="25" xr3:uid="{00000000-0010-0000-0000-000019000000}" name="Home City" dataDxfId="11"/>
    <tableColumn id="26" xr3:uid="{00000000-0010-0000-0000-00001A000000}" name="Home State/Prov." dataDxfId="10"/>
    <tableColumn id="27" xr3:uid="{00000000-0010-0000-0000-00001B000000}" name="Home State/Prov. Code" dataDxfId="9"/>
    <tableColumn id="28" xr3:uid="{00000000-0010-0000-0000-00001C000000}" name="Home ZIP/Postal Code" dataDxfId="8"/>
    <tableColumn id="29" xr3:uid="{00000000-0010-0000-0000-00001D000000}" name="What is your Race/Ethnicity?" dataDxfId="7"/>
    <tableColumn id="30" xr3:uid="{00000000-0010-0000-0000-00001E000000}" name="What is your sexual orientation?" dataDxfId="6"/>
    <tableColumn id="31" xr3:uid="{00000000-0010-0000-0000-00001F000000}" name="Please select your gender identity" dataDxfId="5"/>
    <tableColumn id="32" xr3:uid="{00000000-0010-0000-0000-000020000000}" name="What is your age range?" dataDxfId="4"/>
    <tableColumn id="33" xr3:uid="{00000000-0010-0000-0000-000021000000}" name="What is your career experience?" dataDxfId="3"/>
    <tableColumn id="34" xr3:uid="{00000000-0010-0000-0000-000022000000}" name="Invitee Status" dataDxfId="2"/>
    <tableColumn id="35" xr3:uid="{00000000-0010-0000-0000-000023000000}" name="Do you have dietary restrictions?" dataDxfId="1"/>
    <tableColumn id="36" xr3:uid="{00000000-0010-0000-0000-000024000000}" name="Pursuant to the ADA do you require specific aid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app.cvent.com/subscribers/events2/Invitee/InviteeDetails?evtstub=69b931cc-a814-4a29-9995-9afcaaac5572&amp;inviteestub=2843e0a3-c32b-442f-ae69-7bfd6c9d7653" TargetMode="External"/><Relationship Id="rId18" Type="http://schemas.openxmlformats.org/officeDocument/2006/relationships/hyperlink" Target="https://app.cvent.com/subscribers/events2/Invitee/InviteeDetails?evtstub=69b931cc-a814-4a29-9995-9afcaaac5572&amp;inviteestub=fa536985-e5cf-446f-a573-61c5ec39f13f" TargetMode="External"/><Relationship Id="rId26" Type="http://schemas.openxmlformats.org/officeDocument/2006/relationships/hyperlink" Target="https://app.cvent.com/subscribers/events2/Invitee/InviteeDetails?evtstub=69b931cc-a814-4a29-9995-9afcaaac5572&amp;inviteestub=bc1bbd02-f55a-44d0-a5f9-59f95f3dd3a5" TargetMode="External"/><Relationship Id="rId39" Type="http://schemas.openxmlformats.org/officeDocument/2006/relationships/hyperlink" Target="https://app.cvent.com/subscribers/events2/Invitee/InviteeDetails?evtstub=69b931cc-a814-4a29-9995-9afcaaac5572&amp;inviteestub=aa6f4f94-5f7e-4095-a60c-a200824aa2d9" TargetMode="External"/><Relationship Id="rId21" Type="http://schemas.openxmlformats.org/officeDocument/2006/relationships/hyperlink" Target="https://app.cvent.com/subscribers/events2/Invitee/InviteeDetails?evtstub=69b931cc-a814-4a29-9995-9afcaaac5572&amp;inviteestub=abcc2f20-31d7-4e9d-bd31-584528835851" TargetMode="External"/><Relationship Id="rId34" Type="http://schemas.openxmlformats.org/officeDocument/2006/relationships/hyperlink" Target="https://app.cvent.com/subscribers/events2/Invitee/InviteeDetails?evtstub=69b931cc-a814-4a29-9995-9afcaaac5572&amp;inviteestub=ed16882e-483e-49e2-96d7-48df1ebee705" TargetMode="External"/><Relationship Id="rId42" Type="http://schemas.openxmlformats.org/officeDocument/2006/relationships/hyperlink" Target="https://app.cvent.com/subscribers/events2/Invitee/InviteeDetails?evtstub=69b931cc-a814-4a29-9995-9afcaaac5572&amp;inviteestub=51fefc3b-2551-4275-86f3-00352d14e803" TargetMode="External"/><Relationship Id="rId47" Type="http://schemas.openxmlformats.org/officeDocument/2006/relationships/hyperlink" Target="https://app.cvent.com/subscribers/events2/Invitee/InviteeDetails?evtstub=69b931cc-a814-4a29-9995-9afcaaac5572&amp;inviteestub=e0df7b08-c788-456c-9c4f-f6f490543d2e" TargetMode="External"/><Relationship Id="rId50" Type="http://schemas.openxmlformats.org/officeDocument/2006/relationships/hyperlink" Target="https://app.cvent.com/subscribers/events2/Invitee/InviteeDetails?evtstub=69b931cc-a814-4a29-9995-9afcaaac5572&amp;inviteestub=4b0faa0b-76e5-4002-a456-c7d51806de53" TargetMode="External"/><Relationship Id="rId55" Type="http://schemas.openxmlformats.org/officeDocument/2006/relationships/table" Target="../tables/table1.xml"/><Relationship Id="rId7" Type="http://schemas.openxmlformats.org/officeDocument/2006/relationships/hyperlink" Target="https://app.cvent.com/subscribers/events2/Invitee/InviteeDetails?evtstub=69b931cc-a814-4a29-9995-9afcaaac5572&amp;inviteestub=8ee59ffd-77ec-45c1-bcb4-c5234ba6c9ba" TargetMode="External"/><Relationship Id="rId2" Type="http://schemas.openxmlformats.org/officeDocument/2006/relationships/hyperlink" Target="https://app.cvent.com/subscribers/events2/Invitee/InviteeDetails?evtstub=69b931cc-a814-4a29-9995-9afcaaac5572&amp;inviteestub=b46ff3d4-4314-49b4-acc5-afe3ebe6a0ca" TargetMode="External"/><Relationship Id="rId16" Type="http://schemas.openxmlformats.org/officeDocument/2006/relationships/hyperlink" Target="https://app.cvent.com/subscribers/events2/Invitee/InviteeDetails?evtstub=69b931cc-a814-4a29-9995-9afcaaac5572&amp;inviteestub=03ef40f1-2f88-4536-8d06-eebb9666b314" TargetMode="External"/><Relationship Id="rId29" Type="http://schemas.openxmlformats.org/officeDocument/2006/relationships/hyperlink" Target="https://app.cvent.com/subscribers/events2/Invitee/InviteeDetails?evtstub=69b931cc-a814-4a29-9995-9afcaaac5572&amp;inviteestub=472dd67c-5455-404b-8c1a-d58f0b063e74" TargetMode="External"/><Relationship Id="rId11" Type="http://schemas.openxmlformats.org/officeDocument/2006/relationships/hyperlink" Target="https://app.cvent.com/subscribers/events2/Invitee/InviteeDetails?evtstub=69b931cc-a814-4a29-9995-9afcaaac5572&amp;inviteestub=b1e0dbfd-5475-4723-a99d-37ab7f7ede78" TargetMode="External"/><Relationship Id="rId24" Type="http://schemas.openxmlformats.org/officeDocument/2006/relationships/hyperlink" Target="https://app.cvent.com/subscribers/events2/Invitee/InviteeDetails?evtstub=69b931cc-a814-4a29-9995-9afcaaac5572&amp;inviteestub=11f4960f-4856-46f7-9dce-10343404d661" TargetMode="External"/><Relationship Id="rId32" Type="http://schemas.openxmlformats.org/officeDocument/2006/relationships/hyperlink" Target="https://app.cvent.com/subscribers/events2/Invitee/InviteeDetails?evtstub=69b931cc-a814-4a29-9995-9afcaaac5572&amp;inviteestub=7a8b8dec-5364-4918-b934-6ae515e6d734" TargetMode="External"/><Relationship Id="rId37" Type="http://schemas.openxmlformats.org/officeDocument/2006/relationships/hyperlink" Target="https://app.cvent.com/subscribers/events2/Invitee/InviteeDetails?evtstub=69b931cc-a814-4a29-9995-9afcaaac5572&amp;inviteestub=bad4dde2-246d-4ee8-b48c-79411d62a9c8" TargetMode="External"/><Relationship Id="rId40" Type="http://schemas.openxmlformats.org/officeDocument/2006/relationships/hyperlink" Target="https://app.cvent.com/subscribers/events2/Invitee/InviteeDetails?evtstub=69b931cc-a814-4a29-9995-9afcaaac5572&amp;inviteestub=68655ce8-a64f-4418-a07a-8945d40b17f0" TargetMode="External"/><Relationship Id="rId45" Type="http://schemas.openxmlformats.org/officeDocument/2006/relationships/hyperlink" Target="https://app.cvent.com/subscribers/events2/Invitee/InviteeDetails?evtstub=69b931cc-a814-4a29-9995-9afcaaac5572&amp;inviteestub=66e06d61-714e-4d0f-8885-804ac4c43a78" TargetMode="External"/><Relationship Id="rId53" Type="http://schemas.openxmlformats.org/officeDocument/2006/relationships/hyperlink" Target="https://app.cvent.com/subscribers/events2/Invitee/InviteeDetails?evtstub=69b931cc-a814-4a29-9995-9afcaaac5572&amp;inviteestub=8c4e8295-1a17-4e82-b5f0-5f27713d6162" TargetMode="External"/><Relationship Id="rId5" Type="http://schemas.openxmlformats.org/officeDocument/2006/relationships/hyperlink" Target="https://app.cvent.com/subscribers/events2/Invitee/InviteeDetails?evtstub=69b931cc-a814-4a29-9995-9afcaaac5572&amp;inviteestub=1433decb-58fa-4c74-9ad4-748cee032d7f" TargetMode="External"/><Relationship Id="rId10" Type="http://schemas.openxmlformats.org/officeDocument/2006/relationships/hyperlink" Target="https://app.cvent.com/subscribers/events2/Invitee/InviteeDetails?evtstub=69b931cc-a814-4a29-9995-9afcaaac5572&amp;inviteestub=7269f005-0333-4774-b357-3497f0e47e59" TargetMode="External"/><Relationship Id="rId19" Type="http://schemas.openxmlformats.org/officeDocument/2006/relationships/hyperlink" Target="https://app.cvent.com/subscribers/events2/Invitee/InviteeDetails?evtstub=69b931cc-a814-4a29-9995-9afcaaac5572&amp;inviteestub=880c45b3-8b6f-418b-93f6-66924dfe5a31" TargetMode="External"/><Relationship Id="rId31" Type="http://schemas.openxmlformats.org/officeDocument/2006/relationships/hyperlink" Target="https://app.cvent.com/subscribers/events2/Invitee/InviteeDetails?evtstub=69b931cc-a814-4a29-9995-9afcaaac5572&amp;inviteestub=7d2560d0-4fe7-4ab5-a602-a160370e9377" TargetMode="External"/><Relationship Id="rId44" Type="http://schemas.openxmlformats.org/officeDocument/2006/relationships/hyperlink" Target="https://app.cvent.com/subscribers/events2/Invitee/InviteeDetails?evtstub=69b931cc-a814-4a29-9995-9afcaaac5572&amp;inviteestub=196232ad-c858-4aed-904d-51bf9fa57c65" TargetMode="External"/><Relationship Id="rId52" Type="http://schemas.openxmlformats.org/officeDocument/2006/relationships/hyperlink" Target="https://app.cvent.com/subscribers/events2/Invitee/InviteeDetails?evtstub=69b931cc-a814-4a29-9995-9afcaaac5572&amp;inviteestub=dc129f2d-5285-4a17-8683-a2a2bfc3105b" TargetMode="External"/><Relationship Id="rId4" Type="http://schemas.openxmlformats.org/officeDocument/2006/relationships/hyperlink" Target="https://app.cvent.com/subscribers/events2/Invitee/InviteeDetails?evtstub=69b931cc-a814-4a29-9995-9afcaaac5572&amp;inviteestub=ed8c8bc6-4bd6-47c3-baaf-1ac46ffe3f12" TargetMode="External"/><Relationship Id="rId9" Type="http://schemas.openxmlformats.org/officeDocument/2006/relationships/hyperlink" Target="https://app.cvent.com/subscribers/events2/Invitee/InviteeDetails?evtstub=69b931cc-a814-4a29-9995-9afcaaac5572&amp;inviteestub=a7562f3e-56b4-41c5-8c9d-154f8cf08a0f" TargetMode="External"/><Relationship Id="rId14" Type="http://schemas.openxmlformats.org/officeDocument/2006/relationships/hyperlink" Target="https://app.cvent.com/subscribers/events2/Invitee/InviteeDetails?evtstub=69b931cc-a814-4a29-9995-9afcaaac5572&amp;inviteestub=90ccd13a-6c54-4093-bee3-73baecb6ae49" TargetMode="External"/><Relationship Id="rId22" Type="http://schemas.openxmlformats.org/officeDocument/2006/relationships/hyperlink" Target="https://app.cvent.com/subscribers/events2/Invitee/InviteeDetails?evtstub=69b931cc-a814-4a29-9995-9afcaaac5572&amp;inviteestub=892445fb-6e22-4129-97c1-552e49e37e87" TargetMode="External"/><Relationship Id="rId27" Type="http://schemas.openxmlformats.org/officeDocument/2006/relationships/hyperlink" Target="https://app.cvent.com/subscribers/events2/Invitee/InviteeDetails?evtstub=69b931cc-a814-4a29-9995-9afcaaac5572&amp;inviteestub=d73b33c7-665b-4b8e-a957-0ae8ee1616cb" TargetMode="External"/><Relationship Id="rId30" Type="http://schemas.openxmlformats.org/officeDocument/2006/relationships/hyperlink" Target="https://app.cvent.com/subscribers/events2/Invitee/InviteeDetails?evtstub=69b931cc-a814-4a29-9995-9afcaaac5572&amp;inviteestub=437ceabc-7fb8-4cfe-a49a-23073d096c8e" TargetMode="External"/><Relationship Id="rId35" Type="http://schemas.openxmlformats.org/officeDocument/2006/relationships/hyperlink" Target="https://app.cvent.com/subscribers/events2/Invitee/InviteeDetails?evtstub=69b931cc-a814-4a29-9995-9afcaaac5572&amp;inviteestub=b94083e4-884a-4bae-931d-a716bebb8803" TargetMode="External"/><Relationship Id="rId43" Type="http://schemas.openxmlformats.org/officeDocument/2006/relationships/hyperlink" Target="https://app.cvent.com/subscribers/events2/Invitee/InviteeDetails?evtstub=69b931cc-a814-4a29-9995-9afcaaac5572&amp;inviteestub=90198004-d442-4011-ba8c-685e8066599b" TargetMode="External"/><Relationship Id="rId48" Type="http://schemas.openxmlformats.org/officeDocument/2006/relationships/hyperlink" Target="https://app.cvent.com/subscribers/events2/Invitee/InviteeDetails?evtstub=69b931cc-a814-4a29-9995-9afcaaac5572&amp;inviteestub=e3944088-b105-4e49-87b2-a1319f723f32" TargetMode="External"/><Relationship Id="rId8" Type="http://schemas.openxmlformats.org/officeDocument/2006/relationships/hyperlink" Target="https://app.cvent.com/subscribers/events2/Invitee/InviteeDetails?evtstub=69b931cc-a814-4a29-9995-9afcaaac5572&amp;inviteestub=634dc8c6-dfca-40c5-90f7-3eef3ce6d4ee" TargetMode="External"/><Relationship Id="rId51" Type="http://schemas.openxmlformats.org/officeDocument/2006/relationships/hyperlink" Target="https://app.cvent.com/subscribers/events2/Invitee/InviteeDetails?evtstub=69b931cc-a814-4a29-9995-9afcaaac5572&amp;inviteestub=a688e997-83a3-40ec-ab77-5f9de814403c" TargetMode="External"/><Relationship Id="rId3" Type="http://schemas.openxmlformats.org/officeDocument/2006/relationships/hyperlink" Target="https://app.cvent.com/subscribers/events2/Invitee/InviteeDetails?evtstub=69b931cc-a814-4a29-9995-9afcaaac5572&amp;inviteestub=6f2740db-1eb7-435c-8120-77abe2c73c0a" TargetMode="External"/><Relationship Id="rId12" Type="http://schemas.openxmlformats.org/officeDocument/2006/relationships/hyperlink" Target="https://app.cvent.com/subscribers/events2/Invitee/InviteeDetails?evtstub=69b931cc-a814-4a29-9995-9afcaaac5572&amp;inviteestub=5f564cff-7315-4e97-8840-f355eca641c4" TargetMode="External"/><Relationship Id="rId17" Type="http://schemas.openxmlformats.org/officeDocument/2006/relationships/hyperlink" Target="https://app.cvent.com/subscribers/events2/Invitee/InviteeDetails?evtstub=69b931cc-a814-4a29-9995-9afcaaac5572&amp;inviteestub=f51db203-f116-42fc-8096-1a8202ef5eb3" TargetMode="External"/><Relationship Id="rId25" Type="http://schemas.openxmlformats.org/officeDocument/2006/relationships/hyperlink" Target="https://app.cvent.com/subscribers/events2/Invitee/InviteeDetails?evtstub=69b931cc-a814-4a29-9995-9afcaaac5572&amp;inviteestub=1bc105fd-49a8-458b-9cb9-da1b5e9ff15d" TargetMode="External"/><Relationship Id="rId33" Type="http://schemas.openxmlformats.org/officeDocument/2006/relationships/hyperlink" Target="https://app.cvent.com/subscribers/events2/Invitee/InviteeDetails?evtstub=69b931cc-a814-4a29-9995-9afcaaac5572&amp;inviteestub=3fdcacdf-cbcf-4016-bf6d-188e0be96b34" TargetMode="External"/><Relationship Id="rId38" Type="http://schemas.openxmlformats.org/officeDocument/2006/relationships/hyperlink" Target="https://app.cvent.com/subscribers/events2/Invitee/InviteeDetails?evtstub=69b931cc-a814-4a29-9995-9afcaaac5572&amp;inviteestub=2c7e3759-ad39-44ff-a090-b61b8e74bacf" TargetMode="External"/><Relationship Id="rId46" Type="http://schemas.openxmlformats.org/officeDocument/2006/relationships/hyperlink" Target="https://app.cvent.com/subscribers/events2/Invitee/InviteeDetails?evtstub=69b931cc-a814-4a29-9995-9afcaaac5572&amp;inviteestub=7ff86a63-cc82-44e7-b1cd-2e322ad9bd60" TargetMode="External"/><Relationship Id="rId20" Type="http://schemas.openxmlformats.org/officeDocument/2006/relationships/hyperlink" Target="https://app.cvent.com/subscribers/events2/Invitee/InviteeDetails?evtstub=69b931cc-a814-4a29-9995-9afcaaac5572&amp;inviteestub=342c07da-a18f-425c-a977-eb7b413eb346" TargetMode="External"/><Relationship Id="rId41" Type="http://schemas.openxmlformats.org/officeDocument/2006/relationships/hyperlink" Target="https://app.cvent.com/subscribers/events2/Invitee/InviteeDetails?evtstub=69b931cc-a814-4a29-9995-9afcaaac5572&amp;inviteestub=46f99b83-c248-4d18-8ef5-5cdac2db3df5" TargetMode="External"/><Relationship Id="rId54" Type="http://schemas.openxmlformats.org/officeDocument/2006/relationships/hyperlink" Target="mailto:kyla.louis@hoodriver.k12.or.us" TargetMode="External"/><Relationship Id="rId1" Type="http://schemas.openxmlformats.org/officeDocument/2006/relationships/hyperlink" Target="https://app.cvent.com/subscribers/events2/Invitee/InviteeDetails?evtstub=69b931cc-a814-4a29-9995-9afcaaac5572&amp;inviteestub=2f68c95c-2ad0-45e7-b2b3-96be63a3bc67" TargetMode="External"/><Relationship Id="rId6" Type="http://schemas.openxmlformats.org/officeDocument/2006/relationships/hyperlink" Target="https://app.cvent.com/subscribers/events2/Invitee/InviteeDetails?evtstub=69b931cc-a814-4a29-9995-9afcaaac5572&amp;inviteestub=2e0d875c-3882-4722-a140-557f6983ae46" TargetMode="External"/><Relationship Id="rId15" Type="http://schemas.openxmlformats.org/officeDocument/2006/relationships/hyperlink" Target="https://app.cvent.com/subscribers/events2/Invitee/InviteeDetails?evtstub=69b931cc-a814-4a29-9995-9afcaaac5572&amp;inviteestub=4c59a1ec-68a8-4db3-b4e7-23b05a2d723e" TargetMode="External"/><Relationship Id="rId23" Type="http://schemas.openxmlformats.org/officeDocument/2006/relationships/hyperlink" Target="https://app.cvent.com/subscribers/events2/Invitee/InviteeDetails?evtstub=69b931cc-a814-4a29-9995-9afcaaac5572&amp;inviteestub=b77d34ed-1c11-4c46-8cd8-b658ea257ef0" TargetMode="External"/><Relationship Id="rId28" Type="http://schemas.openxmlformats.org/officeDocument/2006/relationships/hyperlink" Target="https://app.cvent.com/subscribers/events2/Invitee/InviteeDetails?evtstub=69b931cc-a814-4a29-9995-9afcaaac5572&amp;inviteestub=d703c4a3-094c-4ccb-b934-ab3d693b4789" TargetMode="External"/><Relationship Id="rId36" Type="http://schemas.openxmlformats.org/officeDocument/2006/relationships/hyperlink" Target="https://app.cvent.com/subscribers/events2/Invitee/InviteeDetails?evtstub=69b931cc-a814-4a29-9995-9afcaaac5572&amp;inviteestub=0c5b4ac8-1f39-44d8-b31a-f8eb6685d28c" TargetMode="External"/><Relationship Id="rId49" Type="http://schemas.openxmlformats.org/officeDocument/2006/relationships/hyperlink" Target="https://app.cvent.com/subscribers/events2/Invitee/InviteeDetails?evtstub=69b931cc-a814-4a29-9995-9afcaaac5572&amp;inviteestub=76ae32cb-f432-4ada-92cc-cd5d4148565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54"/>
  <sheetViews>
    <sheetView tabSelected="1" workbookViewId="0">
      <selection activeCell="D69" sqref="D69"/>
    </sheetView>
  </sheetViews>
  <sheetFormatPr defaultColWidth="19.85546875" defaultRowHeight="12.6"/>
  <sheetData>
    <row r="1" spans="1:36" ht="17.1000000000000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spans="1:36" ht="15.75">
      <c r="A2" s="6">
        <f>DATE(2025,1,31)+TIME(13,14,12)</f>
        <v>45688.551527777781</v>
      </c>
      <c r="B2" s="7" t="s">
        <v>36</v>
      </c>
      <c r="C2" s="7" t="s">
        <v>37</v>
      </c>
      <c r="D2" s="7" t="s">
        <v>38</v>
      </c>
      <c r="E2" s="7" t="s">
        <v>39</v>
      </c>
      <c r="F2" s="7" t="s">
        <v>40</v>
      </c>
      <c r="G2" s="7" t="s">
        <v>41</v>
      </c>
      <c r="H2" s="7" t="s">
        <v>42</v>
      </c>
      <c r="I2" s="8">
        <f>DATE(2025,2,24)</f>
        <v>45712</v>
      </c>
      <c r="J2" s="8">
        <f>DATE(2025,2,28)</f>
        <v>45716</v>
      </c>
      <c r="K2" s="7"/>
      <c r="L2" s="7"/>
      <c r="M2" s="7" t="s">
        <v>43</v>
      </c>
      <c r="N2" s="7" t="s">
        <v>44</v>
      </c>
      <c r="O2" s="7"/>
      <c r="P2" s="7"/>
      <c r="Q2" s="7"/>
      <c r="R2" s="7"/>
      <c r="S2" s="7" t="s">
        <v>45</v>
      </c>
      <c r="T2" s="7" t="s">
        <v>46</v>
      </c>
      <c r="U2" s="7" t="s">
        <v>47</v>
      </c>
      <c r="V2" s="9" t="s">
        <v>48</v>
      </c>
      <c r="W2" s="7" t="s">
        <v>49</v>
      </c>
      <c r="X2" s="7" t="s">
        <v>49</v>
      </c>
      <c r="Y2" s="7" t="s">
        <v>50</v>
      </c>
      <c r="Z2" s="7" t="s">
        <v>51</v>
      </c>
      <c r="AA2" s="7" t="s">
        <v>52</v>
      </c>
      <c r="AB2" s="7" t="s">
        <v>53</v>
      </c>
      <c r="AC2" s="7" t="s">
        <v>54</v>
      </c>
      <c r="AD2" s="7" t="s">
        <v>55</v>
      </c>
      <c r="AE2" s="7" t="s">
        <v>56</v>
      </c>
      <c r="AF2" s="7" t="s">
        <v>57</v>
      </c>
      <c r="AG2" s="7" t="s">
        <v>58</v>
      </c>
      <c r="AH2" s="7" t="s">
        <v>59</v>
      </c>
      <c r="AI2" s="7"/>
      <c r="AJ2" s="7" t="s">
        <v>60</v>
      </c>
    </row>
    <row r="3" spans="1:36" ht="15.75">
      <c r="A3" s="6">
        <f>DATE(2025,1,31)+TIME(22,20,38)</f>
        <v>45688.930995370371</v>
      </c>
      <c r="B3" s="7" t="s">
        <v>61</v>
      </c>
      <c r="C3" s="7" t="s">
        <v>62</v>
      </c>
      <c r="D3" s="7" t="s">
        <v>63</v>
      </c>
      <c r="E3" s="7" t="s">
        <v>64</v>
      </c>
      <c r="F3" s="7" t="s">
        <v>40</v>
      </c>
      <c r="G3" s="7" t="s">
        <v>41</v>
      </c>
      <c r="H3" s="7" t="s">
        <v>42</v>
      </c>
      <c r="I3" s="8">
        <f>DATE(2025,2,24)</f>
        <v>45712</v>
      </c>
      <c r="J3" s="8">
        <f>DATE(2025,2,28)</f>
        <v>45716</v>
      </c>
      <c r="K3" s="7"/>
      <c r="L3" s="7"/>
      <c r="M3" s="7"/>
      <c r="N3" s="7" t="s">
        <v>65</v>
      </c>
      <c r="O3" s="7" t="s">
        <v>66</v>
      </c>
      <c r="P3" s="7" t="s">
        <v>67</v>
      </c>
      <c r="Q3" s="7" t="s">
        <v>68</v>
      </c>
      <c r="R3" s="7"/>
      <c r="S3" s="7" t="s">
        <v>69</v>
      </c>
      <c r="T3" s="7" t="s">
        <v>70</v>
      </c>
      <c r="U3" s="7" t="s">
        <v>71</v>
      </c>
      <c r="V3" s="9" t="s">
        <v>72</v>
      </c>
      <c r="W3" s="7" t="s">
        <v>73</v>
      </c>
      <c r="X3" s="7" t="s">
        <v>73</v>
      </c>
      <c r="Y3" s="7" t="s">
        <v>74</v>
      </c>
      <c r="Z3" s="7" t="s">
        <v>75</v>
      </c>
      <c r="AA3" s="7" t="s">
        <v>76</v>
      </c>
      <c r="AB3" s="7" t="s">
        <v>77</v>
      </c>
      <c r="AC3" s="7" t="s">
        <v>54</v>
      </c>
      <c r="AD3" s="7" t="s">
        <v>78</v>
      </c>
      <c r="AE3" s="7" t="s">
        <v>56</v>
      </c>
      <c r="AF3" s="7" t="s">
        <v>79</v>
      </c>
      <c r="AG3" s="7" t="s">
        <v>58</v>
      </c>
      <c r="AH3" s="7" t="s">
        <v>59</v>
      </c>
      <c r="AI3" s="7"/>
      <c r="AJ3" s="7"/>
    </row>
    <row r="4" spans="1:36" ht="15.75">
      <c r="A4" s="2">
        <f>DATE(2025,1,30)+TIME(19,20,16)</f>
        <v>45687.80574074074</v>
      </c>
      <c r="B4" s="3" t="s">
        <v>80</v>
      </c>
      <c r="C4" s="3" t="s">
        <v>81</v>
      </c>
      <c r="D4" s="3" t="s">
        <v>82</v>
      </c>
      <c r="E4" s="3" t="s">
        <v>83</v>
      </c>
      <c r="F4" s="3" t="s">
        <v>40</v>
      </c>
      <c r="G4" s="3" t="s">
        <v>41</v>
      </c>
      <c r="H4" s="3" t="s">
        <v>42</v>
      </c>
      <c r="I4" s="4">
        <f>DATE(2025,2,24)</f>
        <v>45712</v>
      </c>
      <c r="J4" s="4">
        <f>DATE(2025,2,28)</f>
        <v>45716</v>
      </c>
      <c r="K4" s="3"/>
      <c r="L4" s="3"/>
      <c r="M4" s="3" t="s">
        <v>43</v>
      </c>
      <c r="N4" s="3" t="s">
        <v>44</v>
      </c>
      <c r="O4" s="3"/>
      <c r="P4" s="3"/>
      <c r="Q4" s="3"/>
      <c r="R4" s="3" t="s">
        <v>84</v>
      </c>
      <c r="S4" s="3" t="s">
        <v>85</v>
      </c>
      <c r="T4" s="3" t="s">
        <v>86</v>
      </c>
      <c r="U4" s="3" t="s">
        <v>87</v>
      </c>
      <c r="V4" s="5" t="s">
        <v>88</v>
      </c>
      <c r="W4" s="3" t="s">
        <v>89</v>
      </c>
      <c r="X4" s="3" t="s">
        <v>89</v>
      </c>
      <c r="Y4" s="3" t="s">
        <v>90</v>
      </c>
      <c r="Z4" s="3" t="s">
        <v>91</v>
      </c>
      <c r="AA4" s="3" t="s">
        <v>92</v>
      </c>
      <c r="AB4" s="3" t="s">
        <v>93</v>
      </c>
      <c r="AC4" s="3" t="s">
        <v>54</v>
      </c>
      <c r="AD4" s="3" t="s">
        <v>94</v>
      </c>
      <c r="AE4" s="3" t="s">
        <v>56</v>
      </c>
      <c r="AF4" s="3" t="s">
        <v>79</v>
      </c>
      <c r="AG4" s="3" t="s">
        <v>95</v>
      </c>
      <c r="AH4" s="3" t="s">
        <v>59</v>
      </c>
      <c r="AI4" s="3"/>
      <c r="AJ4" s="3"/>
    </row>
    <row r="5" spans="1:36" ht="15.75">
      <c r="A5" s="2">
        <f>DATE(2025,2,4)+TIME(15,24,52)</f>
        <v>45692.642268518517</v>
      </c>
      <c r="B5" s="3" t="s">
        <v>96</v>
      </c>
      <c r="C5" s="3" t="s">
        <v>97</v>
      </c>
      <c r="D5" s="3" t="s">
        <v>98</v>
      </c>
      <c r="E5" s="3" t="s">
        <v>99</v>
      </c>
      <c r="F5" s="3" t="s">
        <v>40</v>
      </c>
      <c r="G5" s="3" t="s">
        <v>100</v>
      </c>
      <c r="H5" s="3" t="s">
        <v>42</v>
      </c>
      <c r="I5" s="4">
        <f>DATE(2025,2,24)</f>
        <v>45712</v>
      </c>
      <c r="J5" s="4">
        <f>DATE(2025,2,28)</f>
        <v>45716</v>
      </c>
      <c r="K5" s="3"/>
      <c r="L5" s="3"/>
      <c r="M5" s="3"/>
      <c r="N5" s="3" t="s">
        <v>65</v>
      </c>
      <c r="O5" s="3" t="s">
        <v>101</v>
      </c>
      <c r="P5" s="3" t="s">
        <v>102</v>
      </c>
      <c r="Q5" s="3" t="s">
        <v>103</v>
      </c>
      <c r="R5" s="3"/>
      <c r="S5" s="3" t="s">
        <v>104</v>
      </c>
      <c r="T5" s="3" t="s">
        <v>105</v>
      </c>
      <c r="U5" s="3" t="s">
        <v>106</v>
      </c>
      <c r="V5" s="5" t="s">
        <v>107</v>
      </c>
      <c r="W5" s="3" t="s">
        <v>108</v>
      </c>
      <c r="X5" s="3" t="s">
        <v>108</v>
      </c>
      <c r="Y5" s="3" t="s">
        <v>109</v>
      </c>
      <c r="Z5" s="3" t="s">
        <v>110</v>
      </c>
      <c r="AA5" s="3" t="s">
        <v>111</v>
      </c>
      <c r="AB5" s="3" t="s">
        <v>112</v>
      </c>
      <c r="AC5" s="3" t="s">
        <v>54</v>
      </c>
      <c r="AD5" s="3" t="s">
        <v>94</v>
      </c>
      <c r="AE5" s="3" t="s">
        <v>56</v>
      </c>
      <c r="AF5" s="3" t="s">
        <v>79</v>
      </c>
      <c r="AG5" s="3" t="s">
        <v>95</v>
      </c>
      <c r="AH5" s="3" t="s">
        <v>59</v>
      </c>
      <c r="AI5" s="3"/>
      <c r="AJ5" s="3"/>
    </row>
    <row r="6" spans="1:36" ht="15.75">
      <c r="A6" s="6">
        <f>DATE(2025,1,28)+TIME(11,52,24)</f>
        <v>45685.494722222225</v>
      </c>
      <c r="B6" s="7" t="s">
        <v>113</v>
      </c>
      <c r="C6" s="7" t="s">
        <v>114</v>
      </c>
      <c r="D6" s="7" t="s">
        <v>115</v>
      </c>
      <c r="E6" s="7" t="s">
        <v>99</v>
      </c>
      <c r="F6" s="7" t="s">
        <v>40</v>
      </c>
      <c r="G6" s="7" t="s">
        <v>100</v>
      </c>
      <c r="H6" s="7" t="s">
        <v>42</v>
      </c>
      <c r="I6" s="8">
        <f>DATE(2025,2,24)</f>
        <v>45712</v>
      </c>
      <c r="J6" s="8">
        <f>DATE(2025,2,28)</f>
        <v>45716</v>
      </c>
      <c r="K6" s="7"/>
      <c r="L6" s="7"/>
      <c r="M6" s="7"/>
      <c r="N6" s="7" t="s">
        <v>65</v>
      </c>
      <c r="O6" s="7" t="s">
        <v>116</v>
      </c>
      <c r="P6" s="7" t="s">
        <v>117</v>
      </c>
      <c r="Q6" s="7" t="s">
        <v>118</v>
      </c>
      <c r="R6" s="7"/>
      <c r="S6" s="7" t="s">
        <v>119</v>
      </c>
      <c r="T6" s="7" t="s">
        <v>120</v>
      </c>
      <c r="U6" s="7" t="s">
        <v>121</v>
      </c>
      <c r="V6" s="9" t="s">
        <v>122</v>
      </c>
      <c r="W6" s="7" t="s">
        <v>123</v>
      </c>
      <c r="X6" s="7" t="s">
        <v>123</v>
      </c>
      <c r="Y6" s="7" t="s">
        <v>124</v>
      </c>
      <c r="Z6" s="7" t="s">
        <v>110</v>
      </c>
      <c r="AA6" s="7" t="s">
        <v>111</v>
      </c>
      <c r="AB6" s="7" t="s">
        <v>125</v>
      </c>
      <c r="AC6" s="7" t="s">
        <v>54</v>
      </c>
      <c r="AD6" s="7" t="s">
        <v>94</v>
      </c>
      <c r="AE6" s="7" t="s">
        <v>56</v>
      </c>
      <c r="AF6" s="7" t="s">
        <v>57</v>
      </c>
      <c r="AG6" s="7" t="s">
        <v>126</v>
      </c>
      <c r="AH6" s="7" t="s">
        <v>59</v>
      </c>
      <c r="AI6" s="7"/>
      <c r="AJ6" s="7"/>
    </row>
    <row r="7" spans="1:36" ht="15.75">
      <c r="A7" s="6">
        <f>DATE(2025,1,14)+TIME(15,31,43)</f>
        <v>45671.64702546296</v>
      </c>
      <c r="B7" s="7" t="s">
        <v>127</v>
      </c>
      <c r="C7" s="7" t="s">
        <v>128</v>
      </c>
      <c r="D7" s="7" t="s">
        <v>129</v>
      </c>
      <c r="E7" s="7" t="s">
        <v>99</v>
      </c>
      <c r="F7" s="7" t="s">
        <v>40</v>
      </c>
      <c r="G7" s="7" t="s">
        <v>100</v>
      </c>
      <c r="H7" s="7" t="s">
        <v>42</v>
      </c>
      <c r="I7" s="8">
        <f>DATE(2025,2,24)</f>
        <v>45712</v>
      </c>
      <c r="J7" s="8">
        <f>DATE(2025,2,28)</f>
        <v>45716</v>
      </c>
      <c r="K7" s="7"/>
      <c r="L7" s="7"/>
      <c r="M7" s="7" t="s">
        <v>43</v>
      </c>
      <c r="N7" s="7" t="s">
        <v>44</v>
      </c>
      <c r="O7" s="7"/>
      <c r="P7" s="7"/>
      <c r="Q7" s="7"/>
      <c r="R7" s="7"/>
      <c r="S7" s="7" t="s">
        <v>130</v>
      </c>
      <c r="T7" s="7" t="s">
        <v>131</v>
      </c>
      <c r="U7" s="7" t="s">
        <v>132</v>
      </c>
      <c r="V7" s="9" t="s">
        <v>133</v>
      </c>
      <c r="W7" s="7" t="s">
        <v>134</v>
      </c>
      <c r="X7" s="7" t="s">
        <v>134</v>
      </c>
      <c r="Y7" s="7" t="s">
        <v>135</v>
      </c>
      <c r="Z7" s="7" t="s">
        <v>110</v>
      </c>
      <c r="AA7" s="7" t="s">
        <v>111</v>
      </c>
      <c r="AB7" s="7" t="s">
        <v>136</v>
      </c>
      <c r="AC7" s="7" t="s">
        <v>54</v>
      </c>
      <c r="AD7" s="7" t="s">
        <v>94</v>
      </c>
      <c r="AE7" s="7" t="s">
        <v>56</v>
      </c>
      <c r="AF7" s="7" t="s">
        <v>79</v>
      </c>
      <c r="AG7" s="7" t="s">
        <v>137</v>
      </c>
      <c r="AH7" s="7" t="s">
        <v>59</v>
      </c>
      <c r="AI7" s="7"/>
      <c r="AJ7" s="7" t="s">
        <v>43</v>
      </c>
    </row>
    <row r="8" spans="1:36" ht="15.75">
      <c r="A8" s="2">
        <f>DATE(2025,1,28)+TIME(14,37,5)</f>
        <v>45685.609085648146</v>
      </c>
      <c r="B8" s="3" t="s">
        <v>138</v>
      </c>
      <c r="C8" s="3" t="s">
        <v>139</v>
      </c>
      <c r="D8" s="3" t="s">
        <v>140</v>
      </c>
      <c r="E8" s="3" t="s">
        <v>99</v>
      </c>
      <c r="F8" s="3" t="s">
        <v>40</v>
      </c>
      <c r="G8" s="3" t="s">
        <v>100</v>
      </c>
      <c r="H8" s="3" t="s">
        <v>42</v>
      </c>
      <c r="I8" s="4">
        <f>DATE(2025,2,24)</f>
        <v>45712</v>
      </c>
      <c r="J8" s="4">
        <f>DATE(2025,2,28)</f>
        <v>45716</v>
      </c>
      <c r="K8" s="3"/>
      <c r="L8" s="3"/>
      <c r="M8" s="3"/>
      <c r="N8" s="3" t="s">
        <v>44</v>
      </c>
      <c r="O8" s="3"/>
      <c r="P8" s="3"/>
      <c r="Q8" s="3"/>
      <c r="R8" s="3"/>
      <c r="S8" s="3" t="s">
        <v>141</v>
      </c>
      <c r="T8" s="3" t="s">
        <v>142</v>
      </c>
      <c r="U8" s="3" t="s">
        <v>143</v>
      </c>
      <c r="V8" s="5" t="s">
        <v>144</v>
      </c>
      <c r="W8" s="3" t="s">
        <v>145</v>
      </c>
      <c r="X8" s="3" t="s">
        <v>145</v>
      </c>
      <c r="Y8" s="3" t="s">
        <v>146</v>
      </c>
      <c r="Z8" s="3" t="s">
        <v>110</v>
      </c>
      <c r="AA8" s="3" t="s">
        <v>111</v>
      </c>
      <c r="AB8" s="3" t="s">
        <v>147</v>
      </c>
      <c r="AC8" s="3" t="s">
        <v>54</v>
      </c>
      <c r="AD8" s="3" t="s">
        <v>94</v>
      </c>
      <c r="AE8" s="3" t="s">
        <v>56</v>
      </c>
      <c r="AF8" s="3" t="s">
        <v>148</v>
      </c>
      <c r="AG8" s="3" t="s">
        <v>58</v>
      </c>
      <c r="AH8" s="3" t="s">
        <v>59</v>
      </c>
      <c r="AI8" s="3"/>
      <c r="AJ8" s="3"/>
    </row>
    <row r="9" spans="1:36" ht="15.75">
      <c r="A9" s="2">
        <f>DATE(2025,1,28)+TIME(11,38,12)</f>
        <v>45685.484861111108</v>
      </c>
      <c r="B9" s="3" t="s">
        <v>149</v>
      </c>
      <c r="C9" s="3" t="s">
        <v>150</v>
      </c>
      <c r="D9" s="3" t="s">
        <v>151</v>
      </c>
      <c r="E9" s="3" t="s">
        <v>152</v>
      </c>
      <c r="F9" s="3" t="s">
        <v>40</v>
      </c>
      <c r="G9" s="3" t="s">
        <v>100</v>
      </c>
      <c r="H9" s="3" t="s">
        <v>42</v>
      </c>
      <c r="I9" s="4">
        <f>DATE(2025,2,24)</f>
        <v>45712</v>
      </c>
      <c r="J9" s="4">
        <f>DATE(2025,2,28)</f>
        <v>45716</v>
      </c>
      <c r="K9" s="3"/>
      <c r="L9" s="3"/>
      <c r="M9" s="3" t="s">
        <v>43</v>
      </c>
      <c r="N9" s="3" t="s">
        <v>44</v>
      </c>
      <c r="O9" s="3"/>
      <c r="P9" s="3"/>
      <c r="Q9" s="3"/>
      <c r="R9" s="3"/>
      <c r="S9" s="3" t="s">
        <v>153</v>
      </c>
      <c r="T9" s="3" t="s">
        <v>154</v>
      </c>
      <c r="U9" s="3" t="s">
        <v>155</v>
      </c>
      <c r="V9" s="5" t="s">
        <v>156</v>
      </c>
      <c r="W9" s="3" t="s">
        <v>157</v>
      </c>
      <c r="X9" s="3" t="s">
        <v>157</v>
      </c>
      <c r="Y9" s="3" t="s">
        <v>158</v>
      </c>
      <c r="Z9" s="3" t="s">
        <v>159</v>
      </c>
      <c r="AA9" s="3" t="s">
        <v>160</v>
      </c>
      <c r="AB9" s="3" t="s">
        <v>161</v>
      </c>
      <c r="AC9" s="3" t="s">
        <v>162</v>
      </c>
      <c r="AD9" s="3" t="s">
        <v>78</v>
      </c>
      <c r="AE9" s="3" t="s">
        <v>78</v>
      </c>
      <c r="AF9" s="3" t="s">
        <v>79</v>
      </c>
      <c r="AG9" s="3" t="s">
        <v>58</v>
      </c>
      <c r="AH9" s="3" t="s">
        <v>59</v>
      </c>
      <c r="AI9" s="3"/>
      <c r="AJ9" s="3"/>
    </row>
    <row r="10" spans="1:36" ht="15.75">
      <c r="A10" s="2">
        <f>DATE(2025,1,30)+TIME(13,14,42)</f>
        <v>45687.551874999997</v>
      </c>
      <c r="B10" s="3" t="s">
        <v>36</v>
      </c>
      <c r="C10" s="3" t="s">
        <v>163</v>
      </c>
      <c r="D10" s="3" t="s">
        <v>164</v>
      </c>
      <c r="E10" s="3" t="s">
        <v>152</v>
      </c>
      <c r="F10" s="3" t="s">
        <v>40</v>
      </c>
      <c r="G10" s="3" t="s">
        <v>100</v>
      </c>
      <c r="H10" s="3" t="s">
        <v>42</v>
      </c>
      <c r="I10" s="4">
        <f>DATE(2025,2,24)</f>
        <v>45712</v>
      </c>
      <c r="J10" s="4">
        <f>DATE(2025,3,1)</f>
        <v>45717</v>
      </c>
      <c r="K10" s="3"/>
      <c r="L10" s="3" t="s">
        <v>165</v>
      </c>
      <c r="M10" s="3" t="s">
        <v>43</v>
      </c>
      <c r="N10" s="3" t="s">
        <v>44</v>
      </c>
      <c r="O10" s="3"/>
      <c r="P10" s="3"/>
      <c r="Q10" s="3"/>
      <c r="R10" s="3"/>
      <c r="S10" s="3" t="s">
        <v>166</v>
      </c>
      <c r="T10" s="3" t="s">
        <v>167</v>
      </c>
      <c r="U10" s="3" t="s">
        <v>168</v>
      </c>
      <c r="V10" s="5" t="s">
        <v>169</v>
      </c>
      <c r="W10" s="3" t="s">
        <v>170</v>
      </c>
      <c r="X10" s="3" t="s">
        <v>170</v>
      </c>
      <c r="Y10" s="3" t="s">
        <v>171</v>
      </c>
      <c r="Z10" s="3" t="s">
        <v>159</v>
      </c>
      <c r="AA10" s="3" t="s">
        <v>160</v>
      </c>
      <c r="AB10" s="3" t="s">
        <v>172</v>
      </c>
      <c r="AC10" s="3" t="s">
        <v>54</v>
      </c>
      <c r="AD10" s="3" t="s">
        <v>78</v>
      </c>
      <c r="AE10" s="3" t="s">
        <v>56</v>
      </c>
      <c r="AF10" s="3" t="s">
        <v>148</v>
      </c>
      <c r="AG10" s="3" t="s">
        <v>137</v>
      </c>
      <c r="AH10" s="3" t="s">
        <v>59</v>
      </c>
      <c r="AI10" s="3"/>
      <c r="AJ10" s="3"/>
    </row>
    <row r="11" spans="1:36" ht="15.75">
      <c r="A11" s="6">
        <f>DATE(2024,12,4)+TIME(11,42,43)</f>
        <v>45630.487997685188</v>
      </c>
      <c r="B11" s="7" t="s">
        <v>173</v>
      </c>
      <c r="C11" s="7" t="s">
        <v>174</v>
      </c>
      <c r="D11" s="7" t="s">
        <v>175</v>
      </c>
      <c r="E11" s="7" t="s">
        <v>176</v>
      </c>
      <c r="F11" s="7" t="s">
        <v>40</v>
      </c>
      <c r="G11" s="7" t="s">
        <v>100</v>
      </c>
      <c r="H11" s="7" t="s">
        <v>42</v>
      </c>
      <c r="I11" s="8">
        <f>DATE(2025,2,24)</f>
        <v>45712</v>
      </c>
      <c r="J11" s="8">
        <f>DATE(2025,2,28)</f>
        <v>45716</v>
      </c>
      <c r="K11" s="7"/>
      <c r="L11" s="7"/>
      <c r="M11" s="7"/>
      <c r="N11" s="7" t="s">
        <v>44</v>
      </c>
      <c r="O11" s="7"/>
      <c r="P11" s="7"/>
      <c r="Q11" s="7"/>
      <c r="R11" s="7"/>
      <c r="S11" s="7" t="s">
        <v>177</v>
      </c>
      <c r="T11" s="7" t="s">
        <v>178</v>
      </c>
      <c r="U11" s="7" t="s">
        <v>179</v>
      </c>
      <c r="V11" s="9" t="s">
        <v>180</v>
      </c>
      <c r="W11" s="7" t="s">
        <v>181</v>
      </c>
      <c r="X11" s="7" t="s">
        <v>181</v>
      </c>
      <c r="Y11" s="7" t="s">
        <v>182</v>
      </c>
      <c r="Z11" s="7" t="s">
        <v>91</v>
      </c>
      <c r="AA11" s="7" t="s">
        <v>92</v>
      </c>
      <c r="AB11" s="7" t="s">
        <v>183</v>
      </c>
      <c r="AC11" s="7" t="s">
        <v>54</v>
      </c>
      <c r="AD11" s="7" t="s">
        <v>94</v>
      </c>
      <c r="AE11" s="7" t="s">
        <v>56</v>
      </c>
      <c r="AF11" s="7" t="s">
        <v>79</v>
      </c>
      <c r="AG11" s="7" t="s">
        <v>95</v>
      </c>
      <c r="AH11" s="7" t="s">
        <v>59</v>
      </c>
      <c r="AI11" s="7"/>
      <c r="AJ11" s="7"/>
    </row>
    <row r="12" spans="1:36" ht="15.75">
      <c r="A12" s="2">
        <f>DATE(2025,1,21)+TIME(14,57,10)</f>
        <v>45678.623032407406</v>
      </c>
      <c r="B12" s="3" t="s">
        <v>184</v>
      </c>
      <c r="C12" s="3" t="s">
        <v>185</v>
      </c>
      <c r="D12" s="3" t="s">
        <v>186</v>
      </c>
      <c r="E12" s="3" t="s">
        <v>176</v>
      </c>
      <c r="F12" s="3" t="s">
        <v>40</v>
      </c>
      <c r="G12" s="3" t="s">
        <v>100</v>
      </c>
      <c r="H12" s="3" t="s">
        <v>42</v>
      </c>
      <c r="I12" s="4">
        <f>DATE(2025,2,24)</f>
        <v>45712</v>
      </c>
      <c r="J12" s="4">
        <f>DATE(2025,2,28)</f>
        <v>45716</v>
      </c>
      <c r="K12" s="3"/>
      <c r="L12" s="3"/>
      <c r="M12" s="3" t="s">
        <v>43</v>
      </c>
      <c r="N12" s="3" t="s">
        <v>44</v>
      </c>
      <c r="O12" s="3"/>
      <c r="P12" s="3"/>
      <c r="Q12" s="3"/>
      <c r="R12" s="3"/>
      <c r="S12" s="10" t="s">
        <v>187</v>
      </c>
      <c r="T12" s="3" t="s">
        <v>188</v>
      </c>
      <c r="U12" s="3" t="s">
        <v>189</v>
      </c>
      <c r="V12" s="5" t="s">
        <v>190</v>
      </c>
      <c r="W12" s="3" t="s">
        <v>191</v>
      </c>
      <c r="X12" s="3" t="s">
        <v>192</v>
      </c>
      <c r="Y12" s="3" t="s">
        <v>193</v>
      </c>
      <c r="Z12" s="3" t="s">
        <v>91</v>
      </c>
      <c r="AA12" s="3" t="s">
        <v>92</v>
      </c>
      <c r="AB12" s="3" t="s">
        <v>194</v>
      </c>
      <c r="AC12" s="3" t="s">
        <v>54</v>
      </c>
      <c r="AD12" s="3" t="s">
        <v>94</v>
      </c>
      <c r="AE12" s="3" t="s">
        <v>56</v>
      </c>
      <c r="AF12" s="3" t="s">
        <v>79</v>
      </c>
      <c r="AG12" s="3" t="s">
        <v>58</v>
      </c>
      <c r="AH12" s="3" t="s">
        <v>59</v>
      </c>
      <c r="AI12" s="3"/>
      <c r="AJ12" s="3"/>
    </row>
    <row r="13" spans="1:36" ht="15.75">
      <c r="A13" s="6">
        <f>DATE(2024,11,18)+TIME(21,24,2)</f>
        <v>45614.891689814816</v>
      </c>
      <c r="B13" s="7" t="s">
        <v>195</v>
      </c>
      <c r="C13" s="7" t="s">
        <v>196</v>
      </c>
      <c r="D13" s="7" t="s">
        <v>197</v>
      </c>
      <c r="E13" s="7" t="s">
        <v>198</v>
      </c>
      <c r="F13" s="7" t="s">
        <v>40</v>
      </c>
      <c r="G13" s="7" t="s">
        <v>100</v>
      </c>
      <c r="H13" s="7" t="s">
        <v>42</v>
      </c>
      <c r="I13" s="8">
        <f>DATE(2025,2,24)</f>
        <v>45712</v>
      </c>
      <c r="J13" s="8">
        <f>DATE(2025,2,28)</f>
        <v>45716</v>
      </c>
      <c r="K13" s="7"/>
      <c r="L13" s="7" t="s">
        <v>199</v>
      </c>
      <c r="M13" s="7" t="s">
        <v>43</v>
      </c>
      <c r="N13" s="7" t="s">
        <v>44</v>
      </c>
      <c r="O13" s="7"/>
      <c r="P13" s="7"/>
      <c r="Q13" s="7"/>
      <c r="R13" s="7" t="s">
        <v>198</v>
      </c>
      <c r="S13" s="7" t="s">
        <v>200</v>
      </c>
      <c r="T13" s="7" t="s">
        <v>201</v>
      </c>
      <c r="U13" s="7" t="s">
        <v>202</v>
      </c>
      <c r="V13" s="9" t="s">
        <v>203</v>
      </c>
      <c r="W13" s="7" t="s">
        <v>204</v>
      </c>
      <c r="X13" s="7" t="s">
        <v>204</v>
      </c>
      <c r="Y13" s="7" t="s">
        <v>205</v>
      </c>
      <c r="Z13" s="7" t="s">
        <v>206</v>
      </c>
      <c r="AA13" s="7" t="s">
        <v>207</v>
      </c>
      <c r="AB13" s="7" t="s">
        <v>208</v>
      </c>
      <c r="AC13" s="7" t="s">
        <v>162</v>
      </c>
      <c r="AD13" s="7" t="s">
        <v>94</v>
      </c>
      <c r="AE13" s="7" t="s">
        <v>56</v>
      </c>
      <c r="AF13" s="7" t="s">
        <v>79</v>
      </c>
      <c r="AG13" s="7" t="s">
        <v>209</v>
      </c>
      <c r="AH13" s="7" t="s">
        <v>59</v>
      </c>
      <c r="AI13" s="7"/>
      <c r="AJ13" s="7"/>
    </row>
    <row r="14" spans="1:36" ht="15.75">
      <c r="A14" s="6">
        <f>DATE(2025,2,4)+TIME(13,55,50)</f>
        <v>45692.580439814818</v>
      </c>
      <c r="B14" s="7" t="s">
        <v>210</v>
      </c>
      <c r="C14" s="7" t="s">
        <v>211</v>
      </c>
      <c r="D14" s="7" t="s">
        <v>212</v>
      </c>
      <c r="E14" s="7" t="s">
        <v>213</v>
      </c>
      <c r="F14" s="7" t="s">
        <v>40</v>
      </c>
      <c r="G14" s="7" t="s">
        <v>100</v>
      </c>
      <c r="H14" s="7" t="s">
        <v>214</v>
      </c>
      <c r="I14" s="8"/>
      <c r="J14" s="8"/>
      <c r="K14" s="7"/>
      <c r="L14" s="7"/>
      <c r="M14" s="7" t="s">
        <v>43</v>
      </c>
      <c r="N14" s="7" t="s">
        <v>65</v>
      </c>
      <c r="O14" s="7" t="s">
        <v>215</v>
      </c>
      <c r="P14" s="7" t="s">
        <v>216</v>
      </c>
      <c r="Q14" s="7" t="s">
        <v>217</v>
      </c>
      <c r="R14" s="7"/>
      <c r="S14" s="7" t="s">
        <v>218</v>
      </c>
      <c r="T14" s="7" t="s">
        <v>219</v>
      </c>
      <c r="U14" s="7" t="s">
        <v>220</v>
      </c>
      <c r="V14" s="9" t="s">
        <v>221</v>
      </c>
      <c r="W14" s="7" t="s">
        <v>222</v>
      </c>
      <c r="X14" s="7" t="s">
        <v>222</v>
      </c>
      <c r="Y14" s="7" t="s">
        <v>223</v>
      </c>
      <c r="Z14" s="7" t="s">
        <v>224</v>
      </c>
      <c r="AA14" s="7" t="s">
        <v>225</v>
      </c>
      <c r="AB14" s="7" t="s">
        <v>226</v>
      </c>
      <c r="AC14" s="7" t="s">
        <v>54</v>
      </c>
      <c r="AD14" s="7" t="s">
        <v>78</v>
      </c>
      <c r="AE14" s="7" t="s">
        <v>56</v>
      </c>
      <c r="AF14" s="7" t="s">
        <v>148</v>
      </c>
      <c r="AG14" s="7" t="s">
        <v>137</v>
      </c>
      <c r="AH14" s="7" t="s">
        <v>59</v>
      </c>
      <c r="AI14" s="7"/>
      <c r="AJ14" s="7"/>
    </row>
    <row r="15" spans="1:36" ht="15.75">
      <c r="A15" s="6">
        <f>DATE(2025,1,28)+TIME(13,45,47)</f>
        <v>45685.573460648149</v>
      </c>
      <c r="B15" s="7" t="s">
        <v>227</v>
      </c>
      <c r="C15" s="7" t="s">
        <v>228</v>
      </c>
      <c r="D15" s="7" t="s">
        <v>229</v>
      </c>
      <c r="E15" s="7" t="s">
        <v>230</v>
      </c>
      <c r="F15" s="7" t="s">
        <v>40</v>
      </c>
      <c r="G15" s="7" t="s">
        <v>100</v>
      </c>
      <c r="H15" s="7" t="s">
        <v>42</v>
      </c>
      <c r="I15" s="8">
        <f>DATE(2025,2,24)</f>
        <v>45712</v>
      </c>
      <c r="J15" s="8">
        <f>DATE(2025,2,28)</f>
        <v>45716</v>
      </c>
      <c r="K15" s="7"/>
      <c r="L15" s="7"/>
      <c r="M15" s="7" t="s">
        <v>43</v>
      </c>
      <c r="N15" s="7" t="s">
        <v>44</v>
      </c>
      <c r="O15" s="7"/>
      <c r="P15" s="7"/>
      <c r="Q15" s="7"/>
      <c r="R15" s="7"/>
      <c r="S15" s="7" t="s">
        <v>231</v>
      </c>
      <c r="T15" s="7" t="s">
        <v>232</v>
      </c>
      <c r="U15" s="7" t="s">
        <v>233</v>
      </c>
      <c r="V15" s="9" t="s">
        <v>234</v>
      </c>
      <c r="W15" s="7" t="s">
        <v>235</v>
      </c>
      <c r="X15" s="7" t="s">
        <v>236</v>
      </c>
      <c r="Y15" s="7" t="s">
        <v>237</v>
      </c>
      <c r="Z15" s="7" t="s">
        <v>238</v>
      </c>
      <c r="AA15" s="7" t="s">
        <v>239</v>
      </c>
      <c r="AB15" s="7" t="s">
        <v>240</v>
      </c>
      <c r="AC15" s="7" t="s">
        <v>54</v>
      </c>
      <c r="AD15" s="7" t="s">
        <v>94</v>
      </c>
      <c r="AE15" s="7" t="s">
        <v>56</v>
      </c>
      <c r="AF15" s="7" t="s">
        <v>57</v>
      </c>
      <c r="AG15" s="7" t="s">
        <v>126</v>
      </c>
      <c r="AH15" s="7" t="s">
        <v>59</v>
      </c>
      <c r="AI15" s="7"/>
      <c r="AJ15" s="7"/>
    </row>
    <row r="16" spans="1:36" ht="15.75">
      <c r="A16" s="2">
        <f>DATE(2024,12,5)+TIME(19,6,27)</f>
        <v>45631.79614583333</v>
      </c>
      <c r="B16" s="3" t="s">
        <v>241</v>
      </c>
      <c r="C16" s="3" t="s">
        <v>242</v>
      </c>
      <c r="D16" s="3" t="s">
        <v>243</v>
      </c>
      <c r="E16" s="3" t="s">
        <v>244</v>
      </c>
      <c r="F16" s="3" t="s">
        <v>40</v>
      </c>
      <c r="G16" s="3" t="s">
        <v>100</v>
      </c>
      <c r="H16" s="3" t="s">
        <v>42</v>
      </c>
      <c r="I16" s="4">
        <f>DATE(2025,2,24)</f>
        <v>45712</v>
      </c>
      <c r="J16" s="4">
        <f>DATE(2025,2,28)</f>
        <v>45716</v>
      </c>
      <c r="K16" s="3"/>
      <c r="L16" s="3" t="s">
        <v>245</v>
      </c>
      <c r="M16" s="3" t="s">
        <v>43</v>
      </c>
      <c r="N16" s="3" t="s">
        <v>44</v>
      </c>
      <c r="O16" s="3"/>
      <c r="P16" s="3"/>
      <c r="Q16" s="3"/>
      <c r="R16" s="3"/>
      <c r="S16" s="3" t="s">
        <v>246</v>
      </c>
      <c r="T16" s="3" t="s">
        <v>247</v>
      </c>
      <c r="U16" s="3" t="s">
        <v>248</v>
      </c>
      <c r="V16" s="5" t="s">
        <v>249</v>
      </c>
      <c r="W16" s="3" t="s">
        <v>250</v>
      </c>
      <c r="X16" s="3" t="s">
        <v>251</v>
      </c>
      <c r="Y16" s="3" t="s">
        <v>252</v>
      </c>
      <c r="Z16" s="3" t="s">
        <v>253</v>
      </c>
      <c r="AA16" s="3" t="s">
        <v>254</v>
      </c>
      <c r="AB16" s="3" t="s">
        <v>255</v>
      </c>
      <c r="AC16" s="3" t="s">
        <v>54</v>
      </c>
      <c r="AD16" s="3" t="s">
        <v>94</v>
      </c>
      <c r="AE16" s="3" t="s">
        <v>56</v>
      </c>
      <c r="AF16" s="3" t="s">
        <v>148</v>
      </c>
      <c r="AG16" s="3" t="s">
        <v>126</v>
      </c>
      <c r="AH16" s="3" t="s">
        <v>59</v>
      </c>
      <c r="AI16" s="3"/>
      <c r="AJ16" s="3"/>
    </row>
    <row r="17" spans="1:36" ht="15.75">
      <c r="A17" s="2">
        <f>DATE(2025,1,10)+TIME(18,34,10)</f>
        <v>45667.773726851854</v>
      </c>
      <c r="B17" s="3" t="s">
        <v>256</v>
      </c>
      <c r="C17" s="3" t="s">
        <v>257</v>
      </c>
      <c r="D17" s="3" t="s">
        <v>258</v>
      </c>
      <c r="E17" s="3" t="s">
        <v>259</v>
      </c>
      <c r="F17" s="3" t="s">
        <v>40</v>
      </c>
      <c r="G17" s="3" t="s">
        <v>100</v>
      </c>
      <c r="H17" s="3" t="s">
        <v>42</v>
      </c>
      <c r="I17" s="4">
        <f>DATE(2025,2,24)</f>
        <v>45712</v>
      </c>
      <c r="J17" s="4">
        <f>DATE(2025,2,28)</f>
        <v>45716</v>
      </c>
      <c r="K17" s="3"/>
      <c r="L17" s="3" t="s">
        <v>43</v>
      </c>
      <c r="M17" s="3" t="s">
        <v>43</v>
      </c>
      <c r="N17" s="3" t="s">
        <v>44</v>
      </c>
      <c r="O17" s="3"/>
      <c r="P17" s="3"/>
      <c r="Q17" s="3"/>
      <c r="R17" s="3"/>
      <c r="S17" s="3" t="s">
        <v>260</v>
      </c>
      <c r="T17" s="3" t="s">
        <v>261</v>
      </c>
      <c r="U17" s="3" t="s">
        <v>262</v>
      </c>
      <c r="V17" s="5" t="s">
        <v>263</v>
      </c>
      <c r="W17" s="3" t="s">
        <v>264</v>
      </c>
      <c r="X17" s="3" t="s">
        <v>264</v>
      </c>
      <c r="Y17" s="3" t="s">
        <v>265</v>
      </c>
      <c r="Z17" s="3" t="s">
        <v>266</v>
      </c>
      <c r="AA17" s="3" t="s">
        <v>267</v>
      </c>
      <c r="AB17" s="3" t="s">
        <v>268</v>
      </c>
      <c r="AC17" s="3" t="s">
        <v>54</v>
      </c>
      <c r="AD17" s="3" t="s">
        <v>94</v>
      </c>
      <c r="AE17" s="3" t="s">
        <v>56</v>
      </c>
      <c r="AF17" s="3" t="s">
        <v>148</v>
      </c>
      <c r="AG17" s="3" t="s">
        <v>137</v>
      </c>
      <c r="AH17" s="3" t="s">
        <v>59</v>
      </c>
      <c r="AI17" s="3"/>
      <c r="AJ17" s="3"/>
    </row>
    <row r="18" spans="1:36" ht="15.75">
      <c r="A18" s="2">
        <f>DATE(2025,2,3)+TIME(17,29,47)</f>
        <v>45691.729016203702</v>
      </c>
      <c r="B18" s="3" t="s">
        <v>269</v>
      </c>
      <c r="C18" s="3" t="s">
        <v>270</v>
      </c>
      <c r="D18" s="3" t="s">
        <v>271</v>
      </c>
      <c r="E18" s="3" t="s">
        <v>198</v>
      </c>
      <c r="F18" s="3" t="s">
        <v>78</v>
      </c>
      <c r="G18" s="3" t="s">
        <v>100</v>
      </c>
      <c r="H18" s="3" t="s">
        <v>42</v>
      </c>
      <c r="I18" s="4">
        <f>DATE(2025,2,24)</f>
        <v>45712</v>
      </c>
      <c r="J18" s="4">
        <f>DATE(2025,2,28)</f>
        <v>45716</v>
      </c>
      <c r="K18" s="3"/>
      <c r="L18" s="3"/>
      <c r="M18" s="3" t="s">
        <v>43</v>
      </c>
      <c r="N18" s="3" t="s">
        <v>65</v>
      </c>
      <c r="O18" s="3" t="s">
        <v>272</v>
      </c>
      <c r="P18" s="3" t="s">
        <v>273</v>
      </c>
      <c r="Q18" s="3" t="s">
        <v>271</v>
      </c>
      <c r="R18" s="3" t="s">
        <v>272</v>
      </c>
      <c r="S18" s="3" t="s">
        <v>274</v>
      </c>
      <c r="T18" s="3" t="s">
        <v>275</v>
      </c>
      <c r="U18" s="3" t="s">
        <v>276</v>
      </c>
      <c r="V18" s="5" t="s">
        <v>277</v>
      </c>
      <c r="W18" s="3" t="s">
        <v>278</v>
      </c>
      <c r="X18" s="3" t="s">
        <v>278</v>
      </c>
      <c r="Y18" s="3" t="s">
        <v>279</v>
      </c>
      <c r="Z18" s="3" t="s">
        <v>206</v>
      </c>
      <c r="AA18" s="3" t="s">
        <v>207</v>
      </c>
      <c r="AB18" s="3" t="s">
        <v>280</v>
      </c>
      <c r="AC18" s="3" t="s">
        <v>54</v>
      </c>
      <c r="AD18" s="3" t="s">
        <v>78</v>
      </c>
      <c r="AE18" s="3" t="s">
        <v>281</v>
      </c>
      <c r="AF18" s="3" t="s">
        <v>79</v>
      </c>
      <c r="AG18" s="3" t="s">
        <v>58</v>
      </c>
      <c r="AH18" s="3" t="s">
        <v>59</v>
      </c>
      <c r="AI18" s="3" t="s">
        <v>214</v>
      </c>
      <c r="AJ18" s="3" t="s">
        <v>60</v>
      </c>
    </row>
    <row r="19" spans="1:36" ht="15.75">
      <c r="A19" s="2">
        <f>DATE(2024,12,11)+TIME(0,35,2)</f>
        <v>45637.024328703701</v>
      </c>
      <c r="B19" s="3" t="s">
        <v>282</v>
      </c>
      <c r="C19" s="3" t="s">
        <v>283</v>
      </c>
      <c r="D19" s="3" t="s">
        <v>284</v>
      </c>
      <c r="E19" s="3" t="s">
        <v>285</v>
      </c>
      <c r="F19" s="3" t="s">
        <v>286</v>
      </c>
      <c r="G19" s="3" t="s">
        <v>287</v>
      </c>
      <c r="H19" s="3" t="s">
        <v>42</v>
      </c>
      <c r="I19" s="4">
        <f>DATE(2025,2,23)</f>
        <v>45711</v>
      </c>
      <c r="J19" s="4">
        <f>DATE(2025,2,28)</f>
        <v>45716</v>
      </c>
      <c r="K19" s="3"/>
      <c r="L19" s="3" t="s">
        <v>288</v>
      </c>
      <c r="M19" s="3" t="s">
        <v>43</v>
      </c>
      <c r="N19" s="3" t="s">
        <v>44</v>
      </c>
      <c r="O19" s="3"/>
      <c r="P19" s="3"/>
      <c r="Q19" s="3"/>
      <c r="R19" s="3"/>
      <c r="S19" s="3" t="s">
        <v>289</v>
      </c>
      <c r="T19" s="3" t="s">
        <v>290</v>
      </c>
      <c r="U19" s="3" t="s">
        <v>291</v>
      </c>
      <c r="V19" s="5" t="s">
        <v>292</v>
      </c>
      <c r="W19" s="3" t="s">
        <v>293</v>
      </c>
      <c r="X19" s="3" t="s">
        <v>293</v>
      </c>
      <c r="Y19" s="3" t="s">
        <v>294</v>
      </c>
      <c r="Z19" s="3" t="s">
        <v>295</v>
      </c>
      <c r="AA19" s="3" t="s">
        <v>296</v>
      </c>
      <c r="AB19" s="3" t="s">
        <v>297</v>
      </c>
      <c r="AC19" s="3" t="s">
        <v>298</v>
      </c>
      <c r="AD19" s="3" t="s">
        <v>78</v>
      </c>
      <c r="AE19" s="3" t="s">
        <v>281</v>
      </c>
      <c r="AF19" s="3" t="s">
        <v>148</v>
      </c>
      <c r="AG19" s="3" t="s">
        <v>58</v>
      </c>
      <c r="AH19" s="3" t="s">
        <v>59</v>
      </c>
      <c r="AI19" s="3"/>
      <c r="AJ19" s="3"/>
    </row>
    <row r="20" spans="1:36" ht="15.75">
      <c r="A20" s="2">
        <f>DATE(2024,12,18)+TIME(12,6,34)</f>
        <v>45644.504560185182</v>
      </c>
      <c r="B20" s="3" t="s">
        <v>299</v>
      </c>
      <c r="C20" s="3" t="s">
        <v>300</v>
      </c>
      <c r="D20" s="3" t="s">
        <v>301</v>
      </c>
      <c r="E20" s="3" t="s">
        <v>99</v>
      </c>
      <c r="F20" s="3" t="s">
        <v>286</v>
      </c>
      <c r="G20" s="3" t="s">
        <v>287</v>
      </c>
      <c r="H20" s="3" t="s">
        <v>42</v>
      </c>
      <c r="I20" s="4">
        <f>DATE(2025,2,23)</f>
        <v>45711</v>
      </c>
      <c r="J20" s="4">
        <f>DATE(2025,2,28)</f>
        <v>45716</v>
      </c>
      <c r="K20" s="3"/>
      <c r="L20" s="3"/>
      <c r="M20" s="3" t="s">
        <v>43</v>
      </c>
      <c r="N20" s="3" t="s">
        <v>44</v>
      </c>
      <c r="O20" s="3"/>
      <c r="P20" s="3"/>
      <c r="Q20" s="3"/>
      <c r="R20" s="3" t="s">
        <v>302</v>
      </c>
      <c r="S20" s="3" t="s">
        <v>303</v>
      </c>
      <c r="T20" s="3" t="s">
        <v>304</v>
      </c>
      <c r="U20" s="3" t="s">
        <v>305</v>
      </c>
      <c r="V20" s="5" t="s">
        <v>306</v>
      </c>
      <c r="W20" s="3" t="s">
        <v>307</v>
      </c>
      <c r="X20" s="3" t="s">
        <v>308</v>
      </c>
      <c r="Y20" s="3" t="s">
        <v>309</v>
      </c>
      <c r="Z20" s="3" t="s">
        <v>110</v>
      </c>
      <c r="AA20" s="3" t="s">
        <v>111</v>
      </c>
      <c r="AB20" s="3" t="s">
        <v>310</v>
      </c>
      <c r="AC20" s="3" t="s">
        <v>54</v>
      </c>
      <c r="AD20" s="3" t="s">
        <v>94</v>
      </c>
      <c r="AE20" s="3" t="s">
        <v>281</v>
      </c>
      <c r="AF20" s="3" t="s">
        <v>148</v>
      </c>
      <c r="AG20" s="3" t="s">
        <v>58</v>
      </c>
      <c r="AH20" s="3" t="s">
        <v>59</v>
      </c>
      <c r="AI20" s="3" t="s">
        <v>214</v>
      </c>
      <c r="AJ20" s="3" t="s">
        <v>60</v>
      </c>
    </row>
    <row r="21" spans="1:36" ht="15.75">
      <c r="A21" s="6">
        <f>DATE(2024,11,13)+TIME(12,4,35)</f>
        <v>45609.503182870372</v>
      </c>
      <c r="B21" s="7" t="s">
        <v>311</v>
      </c>
      <c r="C21" s="7" t="s">
        <v>312</v>
      </c>
      <c r="D21" s="7" t="s">
        <v>313</v>
      </c>
      <c r="E21" s="7" t="s">
        <v>314</v>
      </c>
      <c r="F21" s="7" t="s">
        <v>286</v>
      </c>
      <c r="G21" s="7" t="s">
        <v>287</v>
      </c>
      <c r="H21" s="7" t="s">
        <v>42</v>
      </c>
      <c r="I21" s="8">
        <f>DATE(2025,2,23)</f>
        <v>45711</v>
      </c>
      <c r="J21" s="8">
        <f>DATE(2025,3,1)</f>
        <v>45717</v>
      </c>
      <c r="K21" s="7"/>
      <c r="L21" s="7"/>
      <c r="M21" s="7" t="s">
        <v>43</v>
      </c>
      <c r="N21" s="7" t="s">
        <v>65</v>
      </c>
      <c r="O21" s="7" t="s">
        <v>315</v>
      </c>
      <c r="P21" s="7" t="s">
        <v>316</v>
      </c>
      <c r="Q21" s="7" t="s">
        <v>317</v>
      </c>
      <c r="R21" s="7" t="s">
        <v>318</v>
      </c>
      <c r="S21" s="7" t="s">
        <v>319</v>
      </c>
      <c r="T21" s="7" t="s">
        <v>320</v>
      </c>
      <c r="U21" s="7" t="s">
        <v>321</v>
      </c>
      <c r="V21" s="9" t="s">
        <v>322</v>
      </c>
      <c r="W21" s="7" t="s">
        <v>323</v>
      </c>
      <c r="X21" s="7" t="s">
        <v>323</v>
      </c>
      <c r="Y21" s="7" t="s">
        <v>324</v>
      </c>
      <c r="Z21" s="7" t="s">
        <v>325</v>
      </c>
      <c r="AA21" s="7" t="s">
        <v>326</v>
      </c>
      <c r="AB21" s="7" t="s">
        <v>327</v>
      </c>
      <c r="AC21" s="7" t="s">
        <v>328</v>
      </c>
      <c r="AD21" s="7" t="s">
        <v>94</v>
      </c>
      <c r="AE21" s="7" t="s">
        <v>281</v>
      </c>
      <c r="AF21" s="7" t="s">
        <v>148</v>
      </c>
      <c r="AG21" s="7" t="s">
        <v>126</v>
      </c>
      <c r="AH21" s="7" t="s">
        <v>59</v>
      </c>
      <c r="AI21" s="7"/>
      <c r="AJ21" s="7"/>
    </row>
    <row r="22" spans="1:36" ht="15.75">
      <c r="A22" s="6">
        <f>DATE(2024,11,13)+TIME(11,52,6)</f>
        <v>45609.494513888887</v>
      </c>
      <c r="B22" s="7" t="s">
        <v>329</v>
      </c>
      <c r="C22" s="7" t="s">
        <v>330</v>
      </c>
      <c r="D22" s="7" t="s">
        <v>331</v>
      </c>
      <c r="E22" s="7" t="s">
        <v>152</v>
      </c>
      <c r="F22" s="7" t="s">
        <v>286</v>
      </c>
      <c r="G22" s="7" t="s">
        <v>287</v>
      </c>
      <c r="H22" s="7" t="s">
        <v>42</v>
      </c>
      <c r="I22" s="8">
        <f>DATE(2025,2,23)</f>
        <v>45711</v>
      </c>
      <c r="J22" s="8">
        <f>DATE(2025,3,1)</f>
        <v>45717</v>
      </c>
      <c r="K22" s="7"/>
      <c r="L22" s="7" t="s">
        <v>332</v>
      </c>
      <c r="M22" s="7" t="s">
        <v>43</v>
      </c>
      <c r="N22" s="7" t="s">
        <v>44</v>
      </c>
      <c r="O22" s="7"/>
      <c r="P22" s="7"/>
      <c r="Q22" s="7"/>
      <c r="R22" s="7"/>
      <c r="S22" s="7" t="s">
        <v>333</v>
      </c>
      <c r="T22" s="7" t="s">
        <v>334</v>
      </c>
      <c r="U22" s="7" t="s">
        <v>335</v>
      </c>
      <c r="V22" s="9" t="s">
        <v>336</v>
      </c>
      <c r="W22" s="7" t="s">
        <v>337</v>
      </c>
      <c r="X22" s="7" t="s">
        <v>338</v>
      </c>
      <c r="Y22" s="7" t="s">
        <v>339</v>
      </c>
      <c r="Z22" s="7" t="s">
        <v>159</v>
      </c>
      <c r="AA22" s="7" t="s">
        <v>160</v>
      </c>
      <c r="AB22" s="7" t="s">
        <v>340</v>
      </c>
      <c r="AC22" s="7" t="s">
        <v>54</v>
      </c>
      <c r="AD22" s="7" t="s">
        <v>94</v>
      </c>
      <c r="AE22" s="7" t="s">
        <v>281</v>
      </c>
      <c r="AF22" s="7" t="s">
        <v>79</v>
      </c>
      <c r="AG22" s="7" t="s">
        <v>137</v>
      </c>
      <c r="AH22" s="7" t="s">
        <v>59</v>
      </c>
      <c r="AI22" s="7"/>
      <c r="AJ22" s="7"/>
    </row>
    <row r="23" spans="1:36" ht="15.75">
      <c r="A23" s="6">
        <f>DATE(2024,11,13)+TIME(14,24,37)</f>
        <v>45609.600428240738</v>
      </c>
      <c r="B23" s="7" t="s">
        <v>341</v>
      </c>
      <c r="C23" s="7" t="s">
        <v>342</v>
      </c>
      <c r="D23" s="7" t="s">
        <v>343</v>
      </c>
      <c r="E23" s="7" t="s">
        <v>198</v>
      </c>
      <c r="F23" s="7" t="s">
        <v>286</v>
      </c>
      <c r="G23" s="7" t="s">
        <v>287</v>
      </c>
      <c r="H23" s="7" t="s">
        <v>42</v>
      </c>
      <c r="I23" s="8">
        <f>DATE(2025,2,23)</f>
        <v>45711</v>
      </c>
      <c r="J23" s="8">
        <f>DATE(2025,2,28)</f>
        <v>45716</v>
      </c>
      <c r="K23" s="7"/>
      <c r="L23" s="7"/>
      <c r="M23" s="7" t="s">
        <v>43</v>
      </c>
      <c r="N23" s="7" t="s">
        <v>44</v>
      </c>
      <c r="O23" s="7"/>
      <c r="P23" s="7"/>
      <c r="Q23" s="7"/>
      <c r="R23" s="7"/>
      <c r="S23" s="7" t="s">
        <v>344</v>
      </c>
      <c r="T23" s="7" t="s">
        <v>345</v>
      </c>
      <c r="U23" s="7" t="s">
        <v>346</v>
      </c>
      <c r="V23" s="9" t="s">
        <v>347</v>
      </c>
      <c r="W23" s="7" t="s">
        <v>348</v>
      </c>
      <c r="X23" s="7" t="s">
        <v>349</v>
      </c>
      <c r="Y23" s="7" t="s">
        <v>205</v>
      </c>
      <c r="Z23" s="7" t="s">
        <v>206</v>
      </c>
      <c r="AA23" s="7" t="s">
        <v>207</v>
      </c>
      <c r="AB23" s="7" t="s">
        <v>350</v>
      </c>
      <c r="AC23" s="7" t="s">
        <v>54</v>
      </c>
      <c r="AD23" s="7" t="s">
        <v>94</v>
      </c>
      <c r="AE23" s="7" t="s">
        <v>281</v>
      </c>
      <c r="AF23" s="7" t="s">
        <v>79</v>
      </c>
      <c r="AG23" s="7" t="s">
        <v>95</v>
      </c>
      <c r="AH23" s="7" t="s">
        <v>59</v>
      </c>
      <c r="AI23" s="7" t="s">
        <v>214</v>
      </c>
      <c r="AJ23" s="7" t="s">
        <v>60</v>
      </c>
    </row>
    <row r="24" spans="1:36" ht="15.75">
      <c r="A24" s="2">
        <f>DATE(2025,2,12)+TIME(7,1,6)</f>
        <v>45700.292430555557</v>
      </c>
      <c r="B24" s="3" t="s">
        <v>351</v>
      </c>
      <c r="C24" s="3" t="s">
        <v>352</v>
      </c>
      <c r="D24" s="3" t="s">
        <v>353</v>
      </c>
      <c r="E24" s="3" t="s">
        <v>213</v>
      </c>
      <c r="F24" s="3" t="s">
        <v>286</v>
      </c>
      <c r="G24" s="3" t="s">
        <v>287</v>
      </c>
      <c r="H24" s="3" t="s">
        <v>42</v>
      </c>
      <c r="I24" s="4">
        <f>DATE(2025,2,24)</f>
        <v>45712</v>
      </c>
      <c r="J24" s="4">
        <f>DATE(2025,2,28)</f>
        <v>45716</v>
      </c>
      <c r="K24" s="3"/>
      <c r="L24" s="3"/>
      <c r="M24" s="3"/>
      <c r="N24" s="3"/>
      <c r="O24" s="3"/>
      <c r="P24" s="3"/>
      <c r="Q24" s="3"/>
      <c r="R24" s="3"/>
      <c r="S24" s="10" t="s">
        <v>354</v>
      </c>
      <c r="T24" s="3" t="s">
        <v>355</v>
      </c>
      <c r="U24" s="3" t="s">
        <v>356</v>
      </c>
      <c r="V24" s="5" t="s">
        <v>357</v>
      </c>
      <c r="W24" s="3" t="s">
        <v>358</v>
      </c>
      <c r="X24" s="3" t="s">
        <v>358</v>
      </c>
      <c r="Y24" s="3" t="s">
        <v>359</v>
      </c>
      <c r="Z24" s="3" t="s">
        <v>224</v>
      </c>
      <c r="AA24" s="3" t="s">
        <v>225</v>
      </c>
      <c r="AB24" s="3" t="s">
        <v>360</v>
      </c>
      <c r="AC24" s="3" t="s">
        <v>54</v>
      </c>
      <c r="AD24" s="3" t="s">
        <v>94</v>
      </c>
      <c r="AE24" s="3" t="s">
        <v>281</v>
      </c>
      <c r="AF24" s="3" t="s">
        <v>148</v>
      </c>
      <c r="AG24" s="3" t="s">
        <v>137</v>
      </c>
      <c r="AH24" s="3" t="s">
        <v>59</v>
      </c>
      <c r="AI24" s="3"/>
      <c r="AJ24" s="3"/>
    </row>
    <row r="25" spans="1:36" ht="15.75">
      <c r="A25" s="2">
        <f>DATE(2024,11,13)+TIME(10,10,39)</f>
        <v>45609.424062500002</v>
      </c>
      <c r="B25" s="3" t="s">
        <v>361</v>
      </c>
      <c r="C25" s="3" t="s">
        <v>362</v>
      </c>
      <c r="D25" s="3" t="s">
        <v>363</v>
      </c>
      <c r="E25" s="3" t="s">
        <v>364</v>
      </c>
      <c r="F25" s="3" t="s">
        <v>286</v>
      </c>
      <c r="G25" s="3" t="s">
        <v>287</v>
      </c>
      <c r="H25" s="3" t="s">
        <v>42</v>
      </c>
      <c r="I25" s="4">
        <f>DATE(2025,2,23)</f>
        <v>45711</v>
      </c>
      <c r="J25" s="4">
        <f>DATE(2025,2,28)</f>
        <v>45716</v>
      </c>
      <c r="K25" s="3"/>
      <c r="L25" s="3" t="s">
        <v>365</v>
      </c>
      <c r="M25" s="3" t="s">
        <v>43</v>
      </c>
      <c r="N25" s="3" t="s">
        <v>44</v>
      </c>
      <c r="O25" s="3"/>
      <c r="P25" s="3"/>
      <c r="Q25" s="3"/>
      <c r="R25" s="3"/>
      <c r="S25" s="3" t="s">
        <v>366</v>
      </c>
      <c r="T25" s="3" t="s">
        <v>367</v>
      </c>
      <c r="U25" s="3" t="s">
        <v>368</v>
      </c>
      <c r="V25" s="5" t="s">
        <v>369</v>
      </c>
      <c r="W25" s="3" t="s">
        <v>370</v>
      </c>
      <c r="X25" s="3" t="s">
        <v>371</v>
      </c>
      <c r="Y25" s="3" t="s">
        <v>372</v>
      </c>
      <c r="Z25" s="3" t="s">
        <v>373</v>
      </c>
      <c r="AA25" s="3" t="s">
        <v>374</v>
      </c>
      <c r="AB25" s="3" t="s">
        <v>375</v>
      </c>
      <c r="AC25" s="3" t="s">
        <v>298</v>
      </c>
      <c r="AD25" s="3" t="s">
        <v>94</v>
      </c>
      <c r="AE25" s="3" t="s">
        <v>281</v>
      </c>
      <c r="AF25" s="3" t="s">
        <v>57</v>
      </c>
      <c r="AG25" s="3" t="s">
        <v>126</v>
      </c>
      <c r="AH25" s="3" t="s">
        <v>59</v>
      </c>
      <c r="AI25" s="3"/>
      <c r="AJ25" s="3" t="s">
        <v>376</v>
      </c>
    </row>
    <row r="26" spans="1:36" ht="15.75">
      <c r="A26" s="6">
        <f>DATE(2024,11,13)+TIME(9,53,50)</f>
        <v>45609.41238425926</v>
      </c>
      <c r="B26" s="7" t="s">
        <v>377</v>
      </c>
      <c r="C26" s="7" t="s">
        <v>378</v>
      </c>
      <c r="D26" s="7" t="s">
        <v>379</v>
      </c>
      <c r="E26" s="7" t="s">
        <v>380</v>
      </c>
      <c r="F26" s="7" t="s">
        <v>286</v>
      </c>
      <c r="G26" s="7" t="s">
        <v>381</v>
      </c>
      <c r="H26" s="7" t="s">
        <v>42</v>
      </c>
      <c r="I26" s="8">
        <f>DATE(2025,2,23)</f>
        <v>45711</v>
      </c>
      <c r="J26" s="8">
        <f>DATE(2025,2,28)</f>
        <v>45716</v>
      </c>
      <c r="K26" s="7"/>
      <c r="L26" s="7"/>
      <c r="M26" s="7"/>
      <c r="N26" s="7" t="s">
        <v>44</v>
      </c>
      <c r="O26" s="7"/>
      <c r="P26" s="7"/>
      <c r="Q26" s="7"/>
      <c r="R26" s="7" t="s">
        <v>382</v>
      </c>
      <c r="S26" s="7" t="s">
        <v>383</v>
      </c>
      <c r="T26" s="7" t="s">
        <v>384</v>
      </c>
      <c r="U26" s="7" t="s">
        <v>385</v>
      </c>
      <c r="V26" s="9" t="s">
        <v>386</v>
      </c>
      <c r="W26" s="7" t="s">
        <v>387</v>
      </c>
      <c r="X26" s="7" t="s">
        <v>387</v>
      </c>
      <c r="Y26" s="7" t="s">
        <v>253</v>
      </c>
      <c r="Z26" s="7" t="s">
        <v>388</v>
      </c>
      <c r="AA26" s="7" t="s">
        <v>389</v>
      </c>
      <c r="AB26" s="7" t="s">
        <v>390</v>
      </c>
      <c r="AC26" s="7" t="s">
        <v>298</v>
      </c>
      <c r="AD26" s="7" t="s">
        <v>94</v>
      </c>
      <c r="AE26" s="7" t="s">
        <v>281</v>
      </c>
      <c r="AF26" s="7" t="s">
        <v>148</v>
      </c>
      <c r="AG26" s="7" t="s">
        <v>95</v>
      </c>
      <c r="AH26" s="7" t="s">
        <v>59</v>
      </c>
      <c r="AI26" s="7"/>
      <c r="AJ26" s="7" t="s">
        <v>60</v>
      </c>
    </row>
    <row r="27" spans="1:36" ht="15.75">
      <c r="A27" s="2">
        <f>DATE(2024,12,10)+TIME(15,58,4)</f>
        <v>45636.665324074071</v>
      </c>
      <c r="B27" s="3" t="s">
        <v>391</v>
      </c>
      <c r="C27" s="3" t="s">
        <v>392</v>
      </c>
      <c r="D27" s="3" t="s">
        <v>393</v>
      </c>
      <c r="E27" s="3" t="s">
        <v>83</v>
      </c>
      <c r="F27" s="3" t="s">
        <v>286</v>
      </c>
      <c r="G27" s="3" t="s">
        <v>381</v>
      </c>
      <c r="H27" s="3" t="s">
        <v>42</v>
      </c>
      <c r="I27" s="4">
        <f>DATE(2025,2,23)</f>
        <v>45711</v>
      </c>
      <c r="J27" s="4">
        <f>DATE(2025,3,1)</f>
        <v>45717</v>
      </c>
      <c r="K27" s="3"/>
      <c r="L27" s="3"/>
      <c r="M27" s="3" t="s">
        <v>43</v>
      </c>
      <c r="N27" s="3" t="s">
        <v>44</v>
      </c>
      <c r="O27" s="3"/>
      <c r="P27" s="3"/>
      <c r="Q27" s="3"/>
      <c r="R27" s="3"/>
      <c r="S27" s="3" t="s">
        <v>394</v>
      </c>
      <c r="T27" s="3" t="s">
        <v>395</v>
      </c>
      <c r="U27" s="3" t="s">
        <v>396</v>
      </c>
      <c r="V27" s="5" t="s">
        <v>397</v>
      </c>
      <c r="W27" s="3" t="s">
        <v>398</v>
      </c>
      <c r="X27" s="3" t="s">
        <v>399</v>
      </c>
      <c r="Y27" s="3" t="s">
        <v>400</v>
      </c>
      <c r="Z27" s="3" t="s">
        <v>401</v>
      </c>
      <c r="AA27" s="3" t="s">
        <v>402</v>
      </c>
      <c r="AB27" s="3" t="s">
        <v>403</v>
      </c>
      <c r="AC27" s="3" t="s">
        <v>54</v>
      </c>
      <c r="AD27" s="3" t="s">
        <v>94</v>
      </c>
      <c r="AE27" s="3" t="s">
        <v>281</v>
      </c>
      <c r="AF27" s="3" t="s">
        <v>148</v>
      </c>
      <c r="AG27" s="3" t="s">
        <v>95</v>
      </c>
      <c r="AH27" s="3" t="s">
        <v>59</v>
      </c>
      <c r="AI27" s="3"/>
      <c r="AJ27" s="3" t="s">
        <v>60</v>
      </c>
    </row>
    <row r="28" spans="1:36" ht="15.75">
      <c r="A28" s="2">
        <f>DATE(2025,1,14)+TIME(20,41,53)</f>
        <v>45671.86241898148</v>
      </c>
      <c r="B28" s="3" t="s">
        <v>404</v>
      </c>
      <c r="C28" s="3" t="s">
        <v>405</v>
      </c>
      <c r="D28" s="3" t="s">
        <v>406</v>
      </c>
      <c r="E28" s="3" t="s">
        <v>83</v>
      </c>
      <c r="F28" s="3" t="s">
        <v>286</v>
      </c>
      <c r="G28" s="3" t="s">
        <v>381</v>
      </c>
      <c r="H28" s="3" t="s">
        <v>42</v>
      </c>
      <c r="I28" s="4">
        <f>DATE(2025,2,23)</f>
        <v>45711</v>
      </c>
      <c r="J28" s="4">
        <f>DATE(2025,3,1)</f>
        <v>45717</v>
      </c>
      <c r="K28" s="3"/>
      <c r="L28" s="3"/>
      <c r="M28" s="3" t="s">
        <v>43</v>
      </c>
      <c r="N28" s="3" t="s">
        <v>44</v>
      </c>
      <c r="O28" s="3"/>
      <c r="P28" s="3"/>
      <c r="Q28" s="3"/>
      <c r="R28" s="3" t="s">
        <v>83</v>
      </c>
      <c r="S28" s="3" t="s">
        <v>407</v>
      </c>
      <c r="T28" s="3" t="s">
        <v>408</v>
      </c>
      <c r="U28" s="3" t="s">
        <v>409</v>
      </c>
      <c r="V28" s="5" t="s">
        <v>410</v>
      </c>
      <c r="W28" s="3" t="s">
        <v>411</v>
      </c>
      <c r="X28" s="3" t="s">
        <v>412</v>
      </c>
      <c r="Y28" s="3" t="s">
        <v>413</v>
      </c>
      <c r="Z28" s="3" t="s">
        <v>414</v>
      </c>
      <c r="AA28" s="3" t="s">
        <v>415</v>
      </c>
      <c r="AB28" s="3" t="s">
        <v>416</v>
      </c>
      <c r="AC28" s="3" t="s">
        <v>376</v>
      </c>
      <c r="AD28" s="3" t="s">
        <v>94</v>
      </c>
      <c r="AE28" s="3" t="s">
        <v>281</v>
      </c>
      <c r="AF28" s="3" t="s">
        <v>79</v>
      </c>
      <c r="AG28" s="3" t="s">
        <v>95</v>
      </c>
      <c r="AH28" s="3" t="s">
        <v>59</v>
      </c>
      <c r="AI28" s="3"/>
      <c r="AJ28" s="3"/>
    </row>
    <row r="29" spans="1:36" ht="15.75">
      <c r="A29" s="2">
        <f>DATE(2025,1,28)+TIME(13,8,57)</f>
        <v>45685.547881944447</v>
      </c>
      <c r="B29" s="3" t="s">
        <v>417</v>
      </c>
      <c r="C29" s="3" t="s">
        <v>418</v>
      </c>
      <c r="D29" s="3" t="s">
        <v>419</v>
      </c>
      <c r="E29" s="3" t="s">
        <v>99</v>
      </c>
      <c r="F29" s="3" t="s">
        <v>286</v>
      </c>
      <c r="G29" s="3" t="s">
        <v>41</v>
      </c>
      <c r="H29" s="3" t="s">
        <v>42</v>
      </c>
      <c r="I29" s="4">
        <f>DATE(2025,2,24)</f>
        <v>45712</v>
      </c>
      <c r="J29" s="4">
        <f>DATE(2025,2,28)</f>
        <v>45716</v>
      </c>
      <c r="K29" s="3"/>
      <c r="L29" s="3"/>
      <c r="M29" s="3" t="s">
        <v>43</v>
      </c>
      <c r="N29" s="3" t="s">
        <v>65</v>
      </c>
      <c r="O29" s="3" t="s">
        <v>420</v>
      </c>
      <c r="P29" s="3" t="s">
        <v>421</v>
      </c>
      <c r="Q29" s="3" t="s">
        <v>422</v>
      </c>
      <c r="R29" s="3"/>
      <c r="S29" s="3" t="s">
        <v>423</v>
      </c>
      <c r="T29" s="3" t="s">
        <v>424</v>
      </c>
      <c r="U29" s="3" t="s">
        <v>425</v>
      </c>
      <c r="V29" s="5" t="s">
        <v>426</v>
      </c>
      <c r="W29" s="3" t="s">
        <v>427</v>
      </c>
      <c r="X29" s="3" t="s">
        <v>428</v>
      </c>
      <c r="Y29" s="3" t="s">
        <v>429</v>
      </c>
      <c r="Z29" s="3" t="s">
        <v>110</v>
      </c>
      <c r="AA29" s="3" t="s">
        <v>111</v>
      </c>
      <c r="AB29" s="3" t="s">
        <v>430</v>
      </c>
      <c r="AC29" s="3" t="s">
        <v>162</v>
      </c>
      <c r="AD29" s="3" t="s">
        <v>94</v>
      </c>
      <c r="AE29" s="3" t="s">
        <v>281</v>
      </c>
      <c r="AF29" s="3" t="s">
        <v>79</v>
      </c>
      <c r="AG29" s="3" t="s">
        <v>95</v>
      </c>
      <c r="AH29" s="3" t="s">
        <v>59</v>
      </c>
      <c r="AI29" s="3"/>
      <c r="AJ29" s="3"/>
    </row>
    <row r="30" spans="1:36" ht="15.75">
      <c r="A30" s="6">
        <f>DATE(2025,1,31)+TIME(12,11,44)</f>
        <v>45688.508148148147</v>
      </c>
      <c r="B30" s="7" t="s">
        <v>431</v>
      </c>
      <c r="C30" s="7" t="s">
        <v>432</v>
      </c>
      <c r="D30" s="7" t="s">
        <v>433</v>
      </c>
      <c r="E30" s="7" t="s">
        <v>39</v>
      </c>
      <c r="F30" s="7" t="s">
        <v>286</v>
      </c>
      <c r="G30" s="7" t="s">
        <v>41</v>
      </c>
      <c r="H30" s="7" t="s">
        <v>42</v>
      </c>
      <c r="I30" s="8">
        <f>DATE(2025,2,24)</f>
        <v>45712</v>
      </c>
      <c r="J30" s="8">
        <f>DATE(2025,2,28)</f>
        <v>45716</v>
      </c>
      <c r="K30" s="7"/>
      <c r="L30" s="7"/>
      <c r="M30" s="7" t="s">
        <v>43</v>
      </c>
      <c r="N30" s="7" t="s">
        <v>44</v>
      </c>
      <c r="O30" s="7"/>
      <c r="P30" s="7"/>
      <c r="Q30" s="7"/>
      <c r="R30" s="7"/>
      <c r="S30" s="7" t="s">
        <v>434</v>
      </c>
      <c r="T30" s="7" t="s">
        <v>435</v>
      </c>
      <c r="U30" s="7" t="s">
        <v>436</v>
      </c>
      <c r="V30" s="9" t="s">
        <v>437</v>
      </c>
      <c r="W30" s="7" t="s">
        <v>438</v>
      </c>
      <c r="X30" s="7" t="s">
        <v>438</v>
      </c>
      <c r="Y30" s="7" t="s">
        <v>50</v>
      </c>
      <c r="Z30" s="7" t="s">
        <v>51</v>
      </c>
      <c r="AA30" s="7" t="s">
        <v>52</v>
      </c>
      <c r="AB30" s="7" t="s">
        <v>439</v>
      </c>
      <c r="AC30" s="7" t="s">
        <v>54</v>
      </c>
      <c r="AD30" s="7" t="s">
        <v>94</v>
      </c>
      <c r="AE30" s="7" t="s">
        <v>281</v>
      </c>
      <c r="AF30" s="7" t="s">
        <v>79</v>
      </c>
      <c r="AG30" s="7" t="s">
        <v>95</v>
      </c>
      <c r="AH30" s="7" t="s">
        <v>59</v>
      </c>
      <c r="AI30" s="7"/>
      <c r="AJ30" s="7"/>
    </row>
    <row r="31" spans="1:36" ht="15.75">
      <c r="A31" s="2">
        <f>DATE(2025,2,3)+TIME(14,50,25)</f>
        <v>45691.618344907409</v>
      </c>
      <c r="B31" s="3" t="s">
        <v>440</v>
      </c>
      <c r="C31" s="3" t="s">
        <v>441</v>
      </c>
      <c r="D31" s="3" t="s">
        <v>442</v>
      </c>
      <c r="E31" s="3" t="s">
        <v>83</v>
      </c>
      <c r="F31" s="3" t="s">
        <v>286</v>
      </c>
      <c r="G31" s="3" t="s">
        <v>41</v>
      </c>
      <c r="H31" s="3" t="s">
        <v>214</v>
      </c>
      <c r="I31" s="4"/>
      <c r="J31" s="4"/>
      <c r="K31" s="3"/>
      <c r="L31" s="3" t="s">
        <v>443</v>
      </c>
      <c r="M31" s="3"/>
      <c r="N31" s="3" t="s">
        <v>65</v>
      </c>
      <c r="O31" s="3" t="s">
        <v>444</v>
      </c>
      <c r="P31" s="3" t="s">
        <v>445</v>
      </c>
      <c r="Q31" s="3" t="s">
        <v>442</v>
      </c>
      <c r="R31" s="3"/>
      <c r="S31" s="3" t="s">
        <v>446</v>
      </c>
      <c r="T31" s="3" t="s">
        <v>447</v>
      </c>
      <c r="U31" s="3" t="s">
        <v>448</v>
      </c>
      <c r="V31" s="5" t="s">
        <v>449</v>
      </c>
      <c r="W31" s="3" t="s">
        <v>450</v>
      </c>
      <c r="X31" s="3" t="s">
        <v>451</v>
      </c>
      <c r="Y31" s="3" t="s">
        <v>452</v>
      </c>
      <c r="Z31" s="3" t="s">
        <v>224</v>
      </c>
      <c r="AA31" s="3" t="s">
        <v>225</v>
      </c>
      <c r="AB31" s="3" t="s">
        <v>453</v>
      </c>
      <c r="AC31" s="3" t="s">
        <v>54</v>
      </c>
      <c r="AD31" s="3" t="s">
        <v>94</v>
      </c>
      <c r="AE31" s="3" t="s">
        <v>281</v>
      </c>
      <c r="AF31" s="3" t="s">
        <v>57</v>
      </c>
      <c r="AG31" s="3" t="s">
        <v>137</v>
      </c>
      <c r="AH31" s="3" t="s">
        <v>59</v>
      </c>
      <c r="AI31" s="3"/>
      <c r="AJ31" s="3"/>
    </row>
    <row r="32" spans="1:36" ht="15.75">
      <c r="A32" s="6">
        <f>DATE(2025,1,28)+TIME(18,14,6)</f>
        <v>45685.759791666664</v>
      </c>
      <c r="B32" s="7" t="s">
        <v>454</v>
      </c>
      <c r="C32" s="7" t="s">
        <v>352</v>
      </c>
      <c r="D32" s="7" t="s">
        <v>455</v>
      </c>
      <c r="E32" s="7" t="s">
        <v>198</v>
      </c>
      <c r="F32" s="7" t="s">
        <v>286</v>
      </c>
      <c r="G32" s="7" t="s">
        <v>41</v>
      </c>
      <c r="H32" s="7" t="s">
        <v>42</v>
      </c>
      <c r="I32" s="8">
        <f>DATE(2025,2,24)</f>
        <v>45712</v>
      </c>
      <c r="J32" s="8">
        <f>DATE(2025,2,28)</f>
        <v>45716</v>
      </c>
      <c r="K32" s="7" t="s">
        <v>456</v>
      </c>
      <c r="L32" s="7" t="s">
        <v>457</v>
      </c>
      <c r="M32" s="7"/>
      <c r="N32" s="7" t="s">
        <v>65</v>
      </c>
      <c r="O32" s="7" t="s">
        <v>458</v>
      </c>
      <c r="P32" s="7" t="s">
        <v>459</v>
      </c>
      <c r="Q32" s="7" t="s">
        <v>455</v>
      </c>
      <c r="R32" s="7"/>
      <c r="S32" s="7" t="s">
        <v>460</v>
      </c>
      <c r="T32" s="7" t="s">
        <v>461</v>
      </c>
      <c r="U32" s="7" t="s">
        <v>462</v>
      </c>
      <c r="V32" s="9" t="s">
        <v>463</v>
      </c>
      <c r="W32" s="7" t="s">
        <v>464</v>
      </c>
      <c r="X32" s="7" t="s">
        <v>464</v>
      </c>
      <c r="Y32" s="7" t="s">
        <v>465</v>
      </c>
      <c r="Z32" s="7" t="s">
        <v>206</v>
      </c>
      <c r="AA32" s="7" t="s">
        <v>207</v>
      </c>
      <c r="AB32" s="7" t="s">
        <v>466</v>
      </c>
      <c r="AC32" s="7" t="s">
        <v>54</v>
      </c>
      <c r="AD32" s="7" t="s">
        <v>467</v>
      </c>
      <c r="AE32" s="7" t="s">
        <v>281</v>
      </c>
      <c r="AF32" s="7" t="s">
        <v>148</v>
      </c>
      <c r="AG32" s="7" t="s">
        <v>137</v>
      </c>
      <c r="AH32" s="7" t="s">
        <v>59</v>
      </c>
      <c r="AI32" s="7"/>
      <c r="AJ32" s="7"/>
    </row>
    <row r="33" spans="1:36" ht="15.75">
      <c r="A33" s="6">
        <f>DATE(2025,2,5)+TIME(13,25,16)</f>
        <v>45693.559212962966</v>
      </c>
      <c r="B33" s="7" t="s">
        <v>468</v>
      </c>
      <c r="C33" s="7" t="s">
        <v>469</v>
      </c>
      <c r="D33" s="11" t="s">
        <v>470</v>
      </c>
      <c r="E33" s="7" t="s">
        <v>213</v>
      </c>
      <c r="F33" s="7" t="s">
        <v>286</v>
      </c>
      <c r="G33" s="7" t="s">
        <v>41</v>
      </c>
      <c r="H33" s="7" t="s">
        <v>214</v>
      </c>
      <c r="I33" s="8"/>
      <c r="J33" s="8"/>
      <c r="K33" s="7"/>
      <c r="L33" s="7"/>
      <c r="M33" s="7" t="s">
        <v>43</v>
      </c>
      <c r="N33" s="7" t="s">
        <v>44</v>
      </c>
      <c r="O33" s="7"/>
      <c r="P33" s="7"/>
      <c r="Q33" s="7"/>
      <c r="R33" s="7"/>
      <c r="S33" s="7" t="s">
        <v>471</v>
      </c>
      <c r="T33" s="7" t="s">
        <v>472</v>
      </c>
      <c r="U33" s="7" t="s">
        <v>473</v>
      </c>
      <c r="V33" s="9" t="s">
        <v>474</v>
      </c>
      <c r="W33" s="7" t="s">
        <v>475</v>
      </c>
      <c r="X33" s="7" t="s">
        <v>476</v>
      </c>
      <c r="Y33" s="7" t="s">
        <v>223</v>
      </c>
      <c r="Z33" s="7" t="s">
        <v>224</v>
      </c>
      <c r="AA33" s="7" t="s">
        <v>225</v>
      </c>
      <c r="AB33" s="7" t="s">
        <v>226</v>
      </c>
      <c r="AC33" s="7" t="s">
        <v>54</v>
      </c>
      <c r="AD33" s="7" t="s">
        <v>94</v>
      </c>
      <c r="AE33" s="7" t="s">
        <v>281</v>
      </c>
      <c r="AF33" s="7" t="s">
        <v>148</v>
      </c>
      <c r="AG33" s="7" t="s">
        <v>95</v>
      </c>
      <c r="AH33" s="7" t="s">
        <v>59</v>
      </c>
      <c r="AI33" s="7"/>
      <c r="AJ33" s="7"/>
    </row>
    <row r="34" spans="1:36" ht="15.75">
      <c r="A34" s="2">
        <f>DATE(2025,2,5)+TIME(11,57,16)</f>
        <v>45693.498101851852</v>
      </c>
      <c r="B34" s="3" t="s">
        <v>311</v>
      </c>
      <c r="C34" s="3" t="s">
        <v>477</v>
      </c>
      <c r="D34" s="3" t="s">
        <v>478</v>
      </c>
      <c r="E34" s="3" t="s">
        <v>230</v>
      </c>
      <c r="F34" s="3" t="s">
        <v>286</v>
      </c>
      <c r="G34" s="3" t="s">
        <v>41</v>
      </c>
      <c r="H34" s="3" t="s">
        <v>42</v>
      </c>
      <c r="I34" s="4">
        <f>DATE(2025,2,24)</f>
        <v>45712</v>
      </c>
      <c r="J34" s="4">
        <f>DATE(2025,2,28)</f>
        <v>45716</v>
      </c>
      <c r="K34" s="3"/>
      <c r="L34" s="3"/>
      <c r="M34" s="3" t="s">
        <v>43</v>
      </c>
      <c r="N34" s="3" t="s">
        <v>65</v>
      </c>
      <c r="O34" s="3" t="s">
        <v>479</v>
      </c>
      <c r="P34" s="3" t="s">
        <v>480</v>
      </c>
      <c r="Q34" s="3" t="s">
        <v>481</v>
      </c>
      <c r="R34" s="3"/>
      <c r="S34" s="3" t="s">
        <v>482</v>
      </c>
      <c r="T34" s="3" t="s">
        <v>483</v>
      </c>
      <c r="U34" s="3" t="s">
        <v>484</v>
      </c>
      <c r="V34" s="5" t="s">
        <v>485</v>
      </c>
      <c r="W34" s="3" t="s">
        <v>486</v>
      </c>
      <c r="X34" s="3" t="s">
        <v>486</v>
      </c>
      <c r="Y34" s="3" t="s">
        <v>487</v>
      </c>
      <c r="Z34" s="3" t="s">
        <v>238</v>
      </c>
      <c r="AA34" s="3" t="s">
        <v>239</v>
      </c>
      <c r="AB34" s="3" t="s">
        <v>488</v>
      </c>
      <c r="AC34" s="3" t="s">
        <v>54</v>
      </c>
      <c r="AD34" s="3" t="s">
        <v>467</v>
      </c>
      <c r="AE34" s="3" t="s">
        <v>281</v>
      </c>
      <c r="AF34" s="3" t="s">
        <v>79</v>
      </c>
      <c r="AG34" s="3" t="s">
        <v>58</v>
      </c>
      <c r="AH34" s="3" t="s">
        <v>59</v>
      </c>
      <c r="AI34" s="3"/>
      <c r="AJ34" s="3"/>
    </row>
    <row r="35" spans="1:36" ht="15.75">
      <c r="A35" s="2">
        <f>DATE(2025,2,4)+TIME(12,30,37)</f>
        <v>45692.521261574075</v>
      </c>
      <c r="B35" s="3" t="s">
        <v>489</v>
      </c>
      <c r="C35" s="3" t="s">
        <v>490</v>
      </c>
      <c r="D35" s="3" t="s">
        <v>491</v>
      </c>
      <c r="E35" s="3" t="s">
        <v>285</v>
      </c>
      <c r="F35" s="3" t="s">
        <v>286</v>
      </c>
      <c r="G35" s="3" t="s">
        <v>100</v>
      </c>
      <c r="H35" s="3" t="s">
        <v>42</v>
      </c>
      <c r="I35" s="4">
        <f>DATE(2025,2,24)</f>
        <v>45712</v>
      </c>
      <c r="J35" s="4">
        <f>DATE(2025,2,28)</f>
        <v>45716</v>
      </c>
      <c r="K35" s="3"/>
      <c r="L35" s="3"/>
      <c r="M35" s="3"/>
      <c r="N35" s="3" t="s">
        <v>65</v>
      </c>
      <c r="O35" s="3" t="s">
        <v>492</v>
      </c>
      <c r="P35" s="3" t="s">
        <v>493</v>
      </c>
      <c r="Q35" s="3" t="s">
        <v>494</v>
      </c>
      <c r="R35" s="3"/>
      <c r="S35" s="3" t="s">
        <v>495</v>
      </c>
      <c r="T35" s="3" t="s">
        <v>496</v>
      </c>
      <c r="U35" s="3" t="s">
        <v>497</v>
      </c>
      <c r="V35" s="5" t="s">
        <v>498</v>
      </c>
      <c r="W35" s="3" t="s">
        <v>499</v>
      </c>
      <c r="X35" s="3" t="s">
        <v>499</v>
      </c>
      <c r="Y35" s="3" t="s">
        <v>500</v>
      </c>
      <c r="Z35" s="3" t="s">
        <v>295</v>
      </c>
      <c r="AA35" s="3" t="s">
        <v>296</v>
      </c>
      <c r="AB35" s="3" t="s">
        <v>501</v>
      </c>
      <c r="AC35" s="3" t="s">
        <v>502</v>
      </c>
      <c r="AD35" s="3" t="s">
        <v>94</v>
      </c>
      <c r="AE35" s="3" t="s">
        <v>281</v>
      </c>
      <c r="AF35" s="3" t="s">
        <v>148</v>
      </c>
      <c r="AG35" s="3" t="s">
        <v>58</v>
      </c>
      <c r="AH35" s="3" t="s">
        <v>59</v>
      </c>
      <c r="AI35" s="3"/>
      <c r="AJ35" s="3"/>
    </row>
    <row r="36" spans="1:36" ht="15.75">
      <c r="A36" s="2">
        <f>DATE(2025,2,4)+TIME(14,41,51)</f>
        <v>45692.612395833334</v>
      </c>
      <c r="B36" s="3" t="s">
        <v>503</v>
      </c>
      <c r="C36" s="3" t="s">
        <v>504</v>
      </c>
      <c r="D36" s="3" t="s">
        <v>505</v>
      </c>
      <c r="E36" s="3" t="s">
        <v>285</v>
      </c>
      <c r="F36" s="3" t="s">
        <v>286</v>
      </c>
      <c r="G36" s="3" t="s">
        <v>100</v>
      </c>
      <c r="H36" s="3" t="s">
        <v>42</v>
      </c>
      <c r="I36" s="4">
        <f>DATE(2025,2,24)</f>
        <v>45712</v>
      </c>
      <c r="J36" s="4">
        <f>DATE(2025,2,28)</f>
        <v>45716</v>
      </c>
      <c r="K36" s="3"/>
      <c r="L36" s="3"/>
      <c r="M36" s="3" t="s">
        <v>43</v>
      </c>
      <c r="N36" s="3" t="s">
        <v>65</v>
      </c>
      <c r="O36" s="3" t="s">
        <v>506</v>
      </c>
      <c r="P36" s="3" t="s">
        <v>493</v>
      </c>
      <c r="Q36" s="3" t="s">
        <v>494</v>
      </c>
      <c r="R36" s="3"/>
      <c r="S36" s="3" t="s">
        <v>507</v>
      </c>
      <c r="T36" s="3" t="s">
        <v>508</v>
      </c>
      <c r="U36" s="3" t="s">
        <v>509</v>
      </c>
      <c r="V36" s="5" t="s">
        <v>510</v>
      </c>
      <c r="W36" s="3" t="s">
        <v>511</v>
      </c>
      <c r="X36" s="3" t="s">
        <v>511</v>
      </c>
      <c r="Y36" s="3" t="s">
        <v>512</v>
      </c>
      <c r="Z36" s="3" t="s">
        <v>295</v>
      </c>
      <c r="AA36" s="3" t="s">
        <v>296</v>
      </c>
      <c r="AB36" s="3" t="s">
        <v>513</v>
      </c>
      <c r="AC36" s="3" t="s">
        <v>54</v>
      </c>
      <c r="AD36" s="3" t="s">
        <v>94</v>
      </c>
      <c r="AE36" s="3" t="s">
        <v>281</v>
      </c>
      <c r="AF36" s="3" t="s">
        <v>79</v>
      </c>
      <c r="AG36" s="3" t="s">
        <v>95</v>
      </c>
      <c r="AH36" s="3" t="s">
        <v>59</v>
      </c>
      <c r="AI36" s="3"/>
      <c r="AJ36" s="3" t="s">
        <v>60</v>
      </c>
    </row>
    <row r="37" spans="1:36" ht="15.75">
      <c r="A37" s="6">
        <f>DATE(2025,1,12)+TIME(20,41,31)</f>
        <v>45669.862164351849</v>
      </c>
      <c r="B37" s="7" t="s">
        <v>514</v>
      </c>
      <c r="C37" s="7" t="s">
        <v>515</v>
      </c>
      <c r="D37" s="7" t="s">
        <v>516</v>
      </c>
      <c r="E37" s="7" t="s">
        <v>99</v>
      </c>
      <c r="F37" s="7" t="s">
        <v>286</v>
      </c>
      <c r="G37" s="7" t="s">
        <v>100</v>
      </c>
      <c r="H37" s="7" t="s">
        <v>42</v>
      </c>
      <c r="I37" s="8">
        <f>DATE(2025,2,24)</f>
        <v>45712</v>
      </c>
      <c r="J37" s="8">
        <f>DATE(2025,2,28)</f>
        <v>45716</v>
      </c>
      <c r="K37" s="7"/>
      <c r="L37" s="7"/>
      <c r="M37" s="7" t="s">
        <v>43</v>
      </c>
      <c r="N37" s="7" t="s">
        <v>65</v>
      </c>
      <c r="O37" s="7" t="s">
        <v>517</v>
      </c>
      <c r="P37" s="7" t="s">
        <v>518</v>
      </c>
      <c r="Q37" s="7" t="s">
        <v>519</v>
      </c>
      <c r="R37" s="7"/>
      <c r="S37" s="7" t="s">
        <v>520</v>
      </c>
      <c r="T37" s="7" t="s">
        <v>521</v>
      </c>
      <c r="U37" s="7" t="s">
        <v>522</v>
      </c>
      <c r="V37" s="9" t="s">
        <v>523</v>
      </c>
      <c r="W37" s="7" t="s">
        <v>524</v>
      </c>
      <c r="X37" s="7" t="s">
        <v>524</v>
      </c>
      <c r="Y37" s="7" t="s">
        <v>309</v>
      </c>
      <c r="Z37" s="7" t="s">
        <v>110</v>
      </c>
      <c r="AA37" s="7" t="s">
        <v>111</v>
      </c>
      <c r="AB37" s="7" t="s">
        <v>525</v>
      </c>
      <c r="AC37" s="7" t="s">
        <v>54</v>
      </c>
      <c r="AD37" s="7" t="s">
        <v>94</v>
      </c>
      <c r="AE37" s="7" t="s">
        <v>281</v>
      </c>
      <c r="AF37" s="7" t="s">
        <v>79</v>
      </c>
      <c r="AG37" s="7" t="s">
        <v>137</v>
      </c>
      <c r="AH37" s="7" t="s">
        <v>59</v>
      </c>
      <c r="AI37" s="7"/>
      <c r="AJ37" s="7"/>
    </row>
    <row r="38" spans="1:36" ht="15.75">
      <c r="A38" s="6">
        <f>DATE(2025,1,28)+TIME(13,3,14)</f>
        <v>45685.543912037036</v>
      </c>
      <c r="B38" s="7" t="s">
        <v>431</v>
      </c>
      <c r="C38" s="7" t="s">
        <v>526</v>
      </c>
      <c r="D38" s="7" t="s">
        <v>527</v>
      </c>
      <c r="E38" s="7" t="s">
        <v>99</v>
      </c>
      <c r="F38" s="7" t="s">
        <v>286</v>
      </c>
      <c r="G38" s="7" t="s">
        <v>100</v>
      </c>
      <c r="H38" s="7" t="s">
        <v>42</v>
      </c>
      <c r="I38" s="8">
        <f>DATE(2025,2,24)</f>
        <v>45712</v>
      </c>
      <c r="J38" s="8">
        <f>DATE(2025,2,28)</f>
        <v>45716</v>
      </c>
      <c r="K38" s="7"/>
      <c r="L38" s="7" t="s">
        <v>528</v>
      </c>
      <c r="M38" s="7" t="s">
        <v>43</v>
      </c>
      <c r="N38" s="7" t="s">
        <v>44</v>
      </c>
      <c r="O38" s="7"/>
      <c r="P38" s="7"/>
      <c r="Q38" s="7"/>
      <c r="R38" s="7"/>
      <c r="S38" s="7" t="s">
        <v>529</v>
      </c>
      <c r="T38" s="7" t="s">
        <v>530</v>
      </c>
      <c r="U38" s="7" t="s">
        <v>531</v>
      </c>
      <c r="V38" s="9" t="s">
        <v>532</v>
      </c>
      <c r="W38" s="7" t="s">
        <v>533</v>
      </c>
      <c r="X38" s="7" t="s">
        <v>534</v>
      </c>
      <c r="Y38" s="7" t="s">
        <v>309</v>
      </c>
      <c r="Z38" s="7" t="s">
        <v>110</v>
      </c>
      <c r="AA38" s="7" t="s">
        <v>111</v>
      </c>
      <c r="AB38" s="7" t="s">
        <v>535</v>
      </c>
      <c r="AC38" s="7" t="s">
        <v>54</v>
      </c>
      <c r="AD38" s="7" t="s">
        <v>94</v>
      </c>
      <c r="AE38" s="7" t="s">
        <v>281</v>
      </c>
      <c r="AF38" s="7" t="s">
        <v>536</v>
      </c>
      <c r="AG38" s="7" t="s">
        <v>126</v>
      </c>
      <c r="AH38" s="7" t="s">
        <v>59</v>
      </c>
      <c r="AI38" s="7"/>
      <c r="AJ38" s="7"/>
    </row>
    <row r="39" spans="1:36" ht="15.75">
      <c r="A39" s="6">
        <f>DATE(2025,1,10)+TIME(12,11,32)</f>
        <v>45667.508009259262</v>
      </c>
      <c r="B39" s="7" t="s">
        <v>537</v>
      </c>
      <c r="C39" s="7" t="s">
        <v>538</v>
      </c>
      <c r="D39" s="7" t="s">
        <v>539</v>
      </c>
      <c r="E39" s="7" t="s">
        <v>99</v>
      </c>
      <c r="F39" s="7" t="s">
        <v>286</v>
      </c>
      <c r="G39" s="7" t="s">
        <v>100</v>
      </c>
      <c r="H39" s="7" t="s">
        <v>42</v>
      </c>
      <c r="I39" s="8">
        <f>DATE(2025,2,24)</f>
        <v>45712</v>
      </c>
      <c r="J39" s="8">
        <f>DATE(2025,2,28)</f>
        <v>45716</v>
      </c>
      <c r="K39" s="7"/>
      <c r="L39" s="7"/>
      <c r="M39" s="7" t="s">
        <v>43</v>
      </c>
      <c r="N39" s="7" t="s">
        <v>65</v>
      </c>
      <c r="O39" s="7" t="s">
        <v>540</v>
      </c>
      <c r="P39" s="7" t="s">
        <v>541</v>
      </c>
      <c r="Q39" s="7" t="s">
        <v>542</v>
      </c>
      <c r="R39" s="7"/>
      <c r="S39" s="7" t="s">
        <v>543</v>
      </c>
      <c r="T39" s="7" t="s">
        <v>544</v>
      </c>
      <c r="U39" s="7" t="s">
        <v>545</v>
      </c>
      <c r="V39" s="9" t="s">
        <v>546</v>
      </c>
      <c r="W39" s="7" t="s">
        <v>547</v>
      </c>
      <c r="X39" s="7" t="s">
        <v>547</v>
      </c>
      <c r="Y39" s="7" t="s">
        <v>548</v>
      </c>
      <c r="Z39" s="7" t="s">
        <v>110</v>
      </c>
      <c r="AA39" s="7" t="s">
        <v>111</v>
      </c>
      <c r="AB39" s="7" t="s">
        <v>549</v>
      </c>
      <c r="AC39" s="7" t="s">
        <v>54</v>
      </c>
      <c r="AD39" s="7" t="s">
        <v>94</v>
      </c>
      <c r="AE39" s="7" t="s">
        <v>281</v>
      </c>
      <c r="AF39" s="7" t="s">
        <v>79</v>
      </c>
      <c r="AG39" s="7" t="s">
        <v>95</v>
      </c>
      <c r="AH39" s="7" t="s">
        <v>59</v>
      </c>
      <c r="AI39" s="7"/>
      <c r="AJ39" s="7"/>
    </row>
    <row r="40" spans="1:36" ht="15.75">
      <c r="A40" s="2">
        <f>DATE(2024,11,18)+TIME(13,26,32)</f>
        <v>45614.56009259259</v>
      </c>
      <c r="B40" s="3" t="s">
        <v>550</v>
      </c>
      <c r="C40" s="3" t="s">
        <v>551</v>
      </c>
      <c r="D40" s="3" t="s">
        <v>552</v>
      </c>
      <c r="E40" s="3" t="s">
        <v>553</v>
      </c>
      <c r="F40" s="3" t="s">
        <v>286</v>
      </c>
      <c r="G40" s="3" t="s">
        <v>100</v>
      </c>
      <c r="H40" s="3" t="s">
        <v>42</v>
      </c>
      <c r="I40" s="4">
        <f>DATE(2025,2,24)</f>
        <v>45712</v>
      </c>
      <c r="J40" s="4">
        <f>DATE(2025,3,1)</f>
        <v>45717</v>
      </c>
      <c r="K40" s="3"/>
      <c r="L40" s="3"/>
      <c r="M40" s="3" t="s">
        <v>43</v>
      </c>
      <c r="N40" s="3" t="s">
        <v>44</v>
      </c>
      <c r="O40" s="3"/>
      <c r="P40" s="3"/>
      <c r="Q40" s="3"/>
      <c r="R40" s="3" t="s">
        <v>554</v>
      </c>
      <c r="S40" s="3" t="s">
        <v>555</v>
      </c>
      <c r="T40" s="3" t="s">
        <v>556</v>
      </c>
      <c r="U40" s="3" t="s">
        <v>557</v>
      </c>
      <c r="V40" s="5" t="s">
        <v>558</v>
      </c>
      <c r="W40" s="3" t="s">
        <v>559</v>
      </c>
      <c r="X40" s="3" t="s">
        <v>560</v>
      </c>
      <c r="Y40" s="3" t="s">
        <v>561</v>
      </c>
      <c r="Z40" s="3" t="s">
        <v>562</v>
      </c>
      <c r="AA40" s="3" t="s">
        <v>563</v>
      </c>
      <c r="AB40" s="3" t="s">
        <v>564</v>
      </c>
      <c r="AC40" s="3" t="s">
        <v>54</v>
      </c>
      <c r="AD40" s="3" t="s">
        <v>565</v>
      </c>
      <c r="AE40" s="3" t="s">
        <v>281</v>
      </c>
      <c r="AF40" s="3" t="s">
        <v>148</v>
      </c>
      <c r="AG40" s="3" t="s">
        <v>137</v>
      </c>
      <c r="AH40" s="3" t="s">
        <v>59</v>
      </c>
      <c r="AI40" s="3"/>
      <c r="AJ40" s="3"/>
    </row>
    <row r="41" spans="1:36" ht="15.75">
      <c r="A41" s="6">
        <f>DATE(2024,11,20)+TIME(15,44,21)</f>
        <v>45616.655798611115</v>
      </c>
      <c r="B41" s="7" t="s">
        <v>566</v>
      </c>
      <c r="C41" s="7" t="s">
        <v>567</v>
      </c>
      <c r="D41" s="7" t="s">
        <v>568</v>
      </c>
      <c r="E41" s="7" t="s">
        <v>198</v>
      </c>
      <c r="F41" s="7" t="s">
        <v>286</v>
      </c>
      <c r="G41" s="7" t="s">
        <v>100</v>
      </c>
      <c r="H41" s="7" t="s">
        <v>42</v>
      </c>
      <c r="I41" s="8">
        <f>DATE(2025,2,24)</f>
        <v>45712</v>
      </c>
      <c r="J41" s="8">
        <f>DATE(2025,2,28)</f>
        <v>45716</v>
      </c>
      <c r="K41" s="7" t="s">
        <v>569</v>
      </c>
      <c r="L41" s="7" t="s">
        <v>570</v>
      </c>
      <c r="M41" s="7" t="s">
        <v>43</v>
      </c>
      <c r="N41" s="7" t="s">
        <v>44</v>
      </c>
      <c r="O41" s="7"/>
      <c r="P41" s="7"/>
      <c r="Q41" s="7"/>
      <c r="R41" s="7" t="s">
        <v>198</v>
      </c>
      <c r="S41" s="7" t="s">
        <v>571</v>
      </c>
      <c r="T41" s="7" t="s">
        <v>572</v>
      </c>
      <c r="U41" s="7" t="s">
        <v>573</v>
      </c>
      <c r="V41" s="9" t="s">
        <v>574</v>
      </c>
      <c r="W41" s="7" t="s">
        <v>575</v>
      </c>
      <c r="X41" s="7" t="s">
        <v>575</v>
      </c>
      <c r="Y41" s="7" t="s">
        <v>205</v>
      </c>
      <c r="Z41" s="7" t="s">
        <v>206</v>
      </c>
      <c r="AA41" s="7" t="s">
        <v>207</v>
      </c>
      <c r="AB41" s="7" t="s">
        <v>576</v>
      </c>
      <c r="AC41" s="7" t="s">
        <v>54</v>
      </c>
      <c r="AD41" s="7" t="s">
        <v>94</v>
      </c>
      <c r="AE41" s="7" t="s">
        <v>281</v>
      </c>
      <c r="AF41" s="7" t="s">
        <v>79</v>
      </c>
      <c r="AG41" s="7" t="s">
        <v>209</v>
      </c>
      <c r="AH41" s="7" t="s">
        <v>59</v>
      </c>
      <c r="AI41" s="7" t="s">
        <v>42</v>
      </c>
      <c r="AJ41" s="7"/>
    </row>
    <row r="42" spans="1:36" ht="15.75">
      <c r="A42" s="2">
        <f>DATE(2024,11,23)+TIME(1,40,55)</f>
        <v>45619.070081018515</v>
      </c>
      <c r="B42" s="3" t="s">
        <v>577</v>
      </c>
      <c r="C42" s="3" t="s">
        <v>578</v>
      </c>
      <c r="D42" s="3" t="s">
        <v>579</v>
      </c>
      <c r="E42" s="3" t="s">
        <v>198</v>
      </c>
      <c r="F42" s="3" t="s">
        <v>286</v>
      </c>
      <c r="G42" s="3" t="s">
        <v>100</v>
      </c>
      <c r="H42" s="3" t="s">
        <v>42</v>
      </c>
      <c r="I42" s="4">
        <f>DATE(2025,2,24)</f>
        <v>45712</v>
      </c>
      <c r="J42" s="4">
        <f>DATE(2025,2,28)</f>
        <v>45716</v>
      </c>
      <c r="K42" s="3"/>
      <c r="L42" s="3" t="s">
        <v>580</v>
      </c>
      <c r="M42" s="3" t="s">
        <v>43</v>
      </c>
      <c r="N42" s="3" t="s">
        <v>44</v>
      </c>
      <c r="O42" s="3"/>
      <c r="P42" s="3"/>
      <c r="Q42" s="3"/>
      <c r="R42" s="3"/>
      <c r="S42" s="3" t="s">
        <v>581</v>
      </c>
      <c r="T42" s="3" t="s">
        <v>582</v>
      </c>
      <c r="U42" s="3" t="s">
        <v>583</v>
      </c>
      <c r="V42" s="5" t="s">
        <v>584</v>
      </c>
      <c r="W42" s="3" t="s">
        <v>585</v>
      </c>
      <c r="X42" s="3" t="s">
        <v>585</v>
      </c>
      <c r="Y42" s="3" t="s">
        <v>205</v>
      </c>
      <c r="Z42" s="3" t="s">
        <v>206</v>
      </c>
      <c r="AA42" s="3" t="s">
        <v>207</v>
      </c>
      <c r="AB42" s="3" t="s">
        <v>586</v>
      </c>
      <c r="AC42" s="3" t="s">
        <v>162</v>
      </c>
      <c r="AD42" s="3" t="s">
        <v>94</v>
      </c>
      <c r="AE42" s="3" t="s">
        <v>281</v>
      </c>
      <c r="AF42" s="3" t="s">
        <v>148</v>
      </c>
      <c r="AG42" s="3" t="s">
        <v>137</v>
      </c>
      <c r="AH42" s="3" t="s">
        <v>59</v>
      </c>
      <c r="AI42" s="3"/>
      <c r="AJ42" s="3" t="s">
        <v>60</v>
      </c>
    </row>
    <row r="43" spans="1:36" ht="15.75">
      <c r="A43" s="2">
        <f>DATE(2025,2,4)+TIME(13,26,30)</f>
        <v>45692.560069444444</v>
      </c>
      <c r="B43" s="3" t="s">
        <v>587</v>
      </c>
      <c r="C43" s="3" t="s">
        <v>588</v>
      </c>
      <c r="D43" s="3" t="s">
        <v>589</v>
      </c>
      <c r="E43" s="3" t="s">
        <v>213</v>
      </c>
      <c r="F43" s="3" t="s">
        <v>286</v>
      </c>
      <c r="G43" s="3" t="s">
        <v>100</v>
      </c>
      <c r="H43" s="3" t="s">
        <v>214</v>
      </c>
      <c r="I43" s="4"/>
      <c r="J43" s="4"/>
      <c r="K43" s="3" t="s">
        <v>590</v>
      </c>
      <c r="L43" s="3"/>
      <c r="M43" s="3" t="s">
        <v>43</v>
      </c>
      <c r="N43" s="3" t="s">
        <v>65</v>
      </c>
      <c r="O43" s="3" t="s">
        <v>591</v>
      </c>
      <c r="P43" s="3" t="s">
        <v>216</v>
      </c>
      <c r="Q43" s="3" t="s">
        <v>217</v>
      </c>
      <c r="R43" s="3" t="s">
        <v>591</v>
      </c>
      <c r="S43" s="3" t="s">
        <v>592</v>
      </c>
      <c r="T43" s="3" t="s">
        <v>593</v>
      </c>
      <c r="U43" s="3" t="s">
        <v>594</v>
      </c>
      <c r="V43" s="5" t="s">
        <v>595</v>
      </c>
      <c r="W43" s="3" t="s">
        <v>596</v>
      </c>
      <c r="X43" s="3" t="s">
        <v>596</v>
      </c>
      <c r="Y43" s="3" t="s">
        <v>223</v>
      </c>
      <c r="Z43" s="3" t="s">
        <v>224</v>
      </c>
      <c r="AA43" s="3" t="s">
        <v>225</v>
      </c>
      <c r="AB43" s="3" t="s">
        <v>226</v>
      </c>
      <c r="AC43" s="3" t="s">
        <v>54</v>
      </c>
      <c r="AD43" s="3" t="s">
        <v>94</v>
      </c>
      <c r="AE43" s="3" t="s">
        <v>281</v>
      </c>
      <c r="AF43" s="3" t="s">
        <v>79</v>
      </c>
      <c r="AG43" s="3" t="s">
        <v>95</v>
      </c>
      <c r="AH43" s="3" t="s">
        <v>59</v>
      </c>
      <c r="AI43" s="3"/>
      <c r="AJ43" s="3"/>
    </row>
    <row r="44" spans="1:36" ht="15.75">
      <c r="A44" s="6">
        <f>DATE(2025,1,9)+TIME(11,34,21)</f>
        <v>45666.482187499998</v>
      </c>
      <c r="B44" s="7" t="s">
        <v>597</v>
      </c>
      <c r="C44" s="7" t="s">
        <v>598</v>
      </c>
      <c r="D44" s="7" t="s">
        <v>599</v>
      </c>
      <c r="E44" s="7" t="s">
        <v>364</v>
      </c>
      <c r="F44" s="7" t="s">
        <v>286</v>
      </c>
      <c r="G44" s="7" t="s">
        <v>100</v>
      </c>
      <c r="H44" s="7" t="s">
        <v>42</v>
      </c>
      <c r="I44" s="8">
        <f>DATE(2025,2,24)</f>
        <v>45712</v>
      </c>
      <c r="J44" s="8">
        <f>DATE(2025,2,28)</f>
        <v>45716</v>
      </c>
      <c r="K44" s="7"/>
      <c r="L44" s="7" t="s">
        <v>600</v>
      </c>
      <c r="M44" s="7" t="s">
        <v>43</v>
      </c>
      <c r="N44" s="7" t="s">
        <v>44</v>
      </c>
      <c r="O44" s="7"/>
      <c r="P44" s="7"/>
      <c r="Q44" s="7"/>
      <c r="R44" s="7"/>
      <c r="S44" s="7" t="s">
        <v>601</v>
      </c>
      <c r="T44" s="7" t="s">
        <v>602</v>
      </c>
      <c r="U44" s="7" t="s">
        <v>603</v>
      </c>
      <c r="V44" s="9" t="s">
        <v>604</v>
      </c>
      <c r="W44" s="7" t="s">
        <v>605</v>
      </c>
      <c r="X44" s="7" t="s">
        <v>605</v>
      </c>
      <c r="Y44" s="7" t="s">
        <v>606</v>
      </c>
      <c r="Z44" s="7" t="s">
        <v>373</v>
      </c>
      <c r="AA44" s="7" t="s">
        <v>374</v>
      </c>
      <c r="AB44" s="7" t="s">
        <v>607</v>
      </c>
      <c r="AC44" s="7" t="s">
        <v>54</v>
      </c>
      <c r="AD44" s="7" t="s">
        <v>94</v>
      </c>
      <c r="AE44" s="7" t="s">
        <v>281</v>
      </c>
      <c r="AF44" s="7" t="s">
        <v>57</v>
      </c>
      <c r="AG44" s="7" t="s">
        <v>126</v>
      </c>
      <c r="AH44" s="7" t="s">
        <v>59</v>
      </c>
      <c r="AI44" s="7"/>
      <c r="AJ44" s="7"/>
    </row>
    <row r="45" spans="1:36" ht="15.75">
      <c r="A45" s="2">
        <f>DATE(2025,1,15)+TIME(21,26,15)</f>
        <v>45672.893229166664</v>
      </c>
      <c r="B45" s="3" t="s">
        <v>608</v>
      </c>
      <c r="C45" s="3" t="s">
        <v>609</v>
      </c>
      <c r="D45" s="3" t="s">
        <v>610</v>
      </c>
      <c r="E45" s="3" t="s">
        <v>244</v>
      </c>
      <c r="F45" s="3" t="s">
        <v>286</v>
      </c>
      <c r="G45" s="3" t="s">
        <v>100</v>
      </c>
      <c r="H45" s="3" t="s">
        <v>42</v>
      </c>
      <c r="I45" s="4">
        <f>DATE(2025,2,24)</f>
        <v>45712</v>
      </c>
      <c r="J45" s="4">
        <f>DATE(2025,2,28)</f>
        <v>45716</v>
      </c>
      <c r="K45" s="3" t="s">
        <v>611</v>
      </c>
      <c r="L45" s="3" t="s">
        <v>612</v>
      </c>
      <c r="M45" s="3" t="s">
        <v>613</v>
      </c>
      <c r="N45" s="3" t="s">
        <v>44</v>
      </c>
      <c r="O45" s="3"/>
      <c r="P45" s="3"/>
      <c r="Q45" s="3"/>
      <c r="R45" s="3" t="s">
        <v>614</v>
      </c>
      <c r="S45" s="3" t="s">
        <v>615</v>
      </c>
      <c r="T45" s="3" t="s">
        <v>616</v>
      </c>
      <c r="U45" s="3" t="s">
        <v>617</v>
      </c>
      <c r="V45" s="5" t="s">
        <v>618</v>
      </c>
      <c r="W45" s="3" t="s">
        <v>619</v>
      </c>
      <c r="X45" s="3" t="s">
        <v>620</v>
      </c>
      <c r="Y45" s="3" t="s">
        <v>621</v>
      </c>
      <c r="Z45" s="3" t="s">
        <v>253</v>
      </c>
      <c r="AA45" s="3" t="s">
        <v>254</v>
      </c>
      <c r="AB45" s="3" t="s">
        <v>622</v>
      </c>
      <c r="AC45" s="3" t="s">
        <v>54</v>
      </c>
      <c r="AD45" s="3" t="s">
        <v>78</v>
      </c>
      <c r="AE45" s="3" t="s">
        <v>281</v>
      </c>
      <c r="AF45" s="3" t="s">
        <v>79</v>
      </c>
      <c r="AG45" s="3" t="s">
        <v>58</v>
      </c>
      <c r="AH45" s="3" t="s">
        <v>59</v>
      </c>
      <c r="AI45" s="3"/>
      <c r="AJ45" s="3"/>
    </row>
    <row r="46" spans="1:36" ht="15.75">
      <c r="A46" s="6">
        <f>DATE(2025,1,10)+TIME(16,30,42)</f>
        <v>45667.687986111108</v>
      </c>
      <c r="B46" s="7" t="s">
        <v>623</v>
      </c>
      <c r="C46" s="7" t="s">
        <v>624</v>
      </c>
      <c r="D46" s="7" t="s">
        <v>625</v>
      </c>
      <c r="E46" s="7" t="s">
        <v>259</v>
      </c>
      <c r="F46" s="7" t="s">
        <v>286</v>
      </c>
      <c r="G46" s="7" t="s">
        <v>100</v>
      </c>
      <c r="H46" s="7" t="s">
        <v>42</v>
      </c>
      <c r="I46" s="8">
        <f>DATE(2025,2,24)</f>
        <v>45712</v>
      </c>
      <c r="J46" s="8">
        <f>DATE(2025,2,28)</f>
        <v>45716</v>
      </c>
      <c r="K46" s="7"/>
      <c r="L46" s="7"/>
      <c r="M46" s="7"/>
      <c r="N46" s="7" t="s">
        <v>44</v>
      </c>
      <c r="O46" s="7"/>
      <c r="P46" s="7"/>
      <c r="Q46" s="7"/>
      <c r="R46" s="7"/>
      <c r="S46" s="7" t="s">
        <v>626</v>
      </c>
      <c r="T46" s="7" t="s">
        <v>627</v>
      </c>
      <c r="U46" s="7" t="s">
        <v>628</v>
      </c>
      <c r="V46" s="9" t="s">
        <v>629</v>
      </c>
      <c r="W46" s="7" t="s">
        <v>630</v>
      </c>
      <c r="X46" s="7" t="s">
        <v>630</v>
      </c>
      <c r="Y46" s="7" t="s">
        <v>631</v>
      </c>
      <c r="Z46" s="7" t="s">
        <v>266</v>
      </c>
      <c r="AA46" s="7" t="s">
        <v>267</v>
      </c>
      <c r="AB46" s="7" t="s">
        <v>632</v>
      </c>
      <c r="AC46" s="7" t="s">
        <v>54</v>
      </c>
      <c r="AD46" s="7" t="s">
        <v>78</v>
      </c>
      <c r="AE46" s="7" t="s">
        <v>281</v>
      </c>
      <c r="AF46" s="7" t="s">
        <v>79</v>
      </c>
      <c r="AG46" s="7" t="s">
        <v>126</v>
      </c>
      <c r="AH46" s="7" t="s">
        <v>59</v>
      </c>
      <c r="AI46" s="7"/>
      <c r="AJ46" s="7"/>
    </row>
    <row r="47" spans="1:36" ht="15.75">
      <c r="A47" s="2">
        <f>DATE(2025,1,28)+TIME(11,39,29)</f>
        <v>45685.485752314817</v>
      </c>
      <c r="B47" s="3" t="s">
        <v>597</v>
      </c>
      <c r="C47" s="3" t="s">
        <v>54</v>
      </c>
      <c r="D47" s="3" t="s">
        <v>633</v>
      </c>
      <c r="E47" s="3" t="s">
        <v>634</v>
      </c>
      <c r="F47" s="3" t="s">
        <v>286</v>
      </c>
      <c r="G47" s="3" t="s">
        <v>100</v>
      </c>
      <c r="H47" s="3" t="s">
        <v>42</v>
      </c>
      <c r="I47" s="4">
        <f>DATE(2025,2,24)</f>
        <v>45712</v>
      </c>
      <c r="J47" s="4">
        <f>DATE(2025,2,28)</f>
        <v>45716</v>
      </c>
      <c r="K47" s="3"/>
      <c r="L47" s="3" t="s">
        <v>635</v>
      </c>
      <c r="M47" s="3" t="s">
        <v>43</v>
      </c>
      <c r="N47" s="3" t="s">
        <v>65</v>
      </c>
      <c r="O47" s="3" t="s">
        <v>636</v>
      </c>
      <c r="P47" s="3" t="s">
        <v>637</v>
      </c>
      <c r="Q47" s="3" t="s">
        <v>638</v>
      </c>
      <c r="R47" s="3"/>
      <c r="S47" s="3" t="s">
        <v>639</v>
      </c>
      <c r="T47" s="3" t="s">
        <v>640</v>
      </c>
      <c r="U47" s="3" t="s">
        <v>641</v>
      </c>
      <c r="V47" s="5" t="s">
        <v>642</v>
      </c>
      <c r="W47" s="3" t="s">
        <v>643</v>
      </c>
      <c r="X47" s="3" t="s">
        <v>644</v>
      </c>
      <c r="Y47" s="3" t="s">
        <v>645</v>
      </c>
      <c r="Z47" s="3" t="s">
        <v>646</v>
      </c>
      <c r="AA47" s="3" t="s">
        <v>647</v>
      </c>
      <c r="AB47" s="3" t="s">
        <v>648</v>
      </c>
      <c r="AC47" s="3" t="s">
        <v>54</v>
      </c>
      <c r="AD47" s="3" t="s">
        <v>649</v>
      </c>
      <c r="AE47" s="3" t="s">
        <v>281</v>
      </c>
      <c r="AF47" s="3" t="s">
        <v>57</v>
      </c>
      <c r="AG47" s="3" t="s">
        <v>137</v>
      </c>
      <c r="AH47" s="3" t="s">
        <v>59</v>
      </c>
      <c r="AI47" s="3"/>
      <c r="AJ47" s="3"/>
    </row>
    <row r="48" spans="1:36" ht="15.75">
      <c r="A48" s="2">
        <f>DATE(2025,2,24)+TIME(13,32,45)</f>
        <v>45712.564409722225</v>
      </c>
      <c r="B48" s="3" t="s">
        <v>650</v>
      </c>
      <c r="C48" s="3" t="s">
        <v>515</v>
      </c>
      <c r="D48" s="3" t="s">
        <v>651</v>
      </c>
      <c r="E48" s="3" t="s">
        <v>99</v>
      </c>
      <c r="F48" s="3" t="s">
        <v>652</v>
      </c>
      <c r="G48" s="3" t="s">
        <v>100</v>
      </c>
      <c r="H48" s="3" t="s">
        <v>42</v>
      </c>
      <c r="I48" s="4">
        <f>DATE(2025,2,24)</f>
        <v>45712</v>
      </c>
      <c r="J48" s="4">
        <f>DATE(2025,2,28)</f>
        <v>45716</v>
      </c>
      <c r="K48" s="3"/>
      <c r="L48" s="3"/>
      <c r="M48" s="3"/>
      <c r="N48" s="3"/>
      <c r="O48" s="3"/>
      <c r="P48" s="3"/>
      <c r="Q48" s="3"/>
      <c r="R48" s="3"/>
      <c r="S48" s="3" t="s">
        <v>653</v>
      </c>
      <c r="T48" s="3" t="s">
        <v>654</v>
      </c>
      <c r="U48" s="3" t="s">
        <v>655</v>
      </c>
      <c r="V48" s="5" t="s">
        <v>656</v>
      </c>
      <c r="W48" s="3" t="s">
        <v>657</v>
      </c>
      <c r="X48" s="3" t="s">
        <v>658</v>
      </c>
      <c r="Y48" s="3" t="s">
        <v>309</v>
      </c>
      <c r="Z48" s="3" t="s">
        <v>110</v>
      </c>
      <c r="AA48" s="3" t="s">
        <v>111</v>
      </c>
      <c r="AB48" s="3" t="s">
        <v>659</v>
      </c>
      <c r="AC48" s="3" t="s">
        <v>54</v>
      </c>
      <c r="AD48" s="3" t="s">
        <v>55</v>
      </c>
      <c r="AE48" s="3" t="s">
        <v>281</v>
      </c>
      <c r="AF48" s="3" t="s">
        <v>57</v>
      </c>
      <c r="AG48" s="3" t="s">
        <v>209</v>
      </c>
      <c r="AH48" s="3" t="s">
        <v>59</v>
      </c>
      <c r="AI48" s="3"/>
      <c r="AJ48" s="3"/>
    </row>
    <row r="49" spans="1:36" ht="15.75">
      <c r="A49" s="6">
        <f>DATE(2025,1,31)+TIME(13,30,11)</f>
        <v>45688.562627314815</v>
      </c>
      <c r="B49" s="7" t="s">
        <v>660</v>
      </c>
      <c r="C49" s="7" t="s">
        <v>661</v>
      </c>
      <c r="D49" s="7" t="s">
        <v>662</v>
      </c>
      <c r="E49" s="7" t="s">
        <v>39</v>
      </c>
      <c r="F49" s="7" t="s">
        <v>663</v>
      </c>
      <c r="G49" s="7" t="s">
        <v>41</v>
      </c>
      <c r="H49" s="7" t="s">
        <v>42</v>
      </c>
      <c r="I49" s="8">
        <f>DATE(2025,2,24)</f>
        <v>45712</v>
      </c>
      <c r="J49" s="8">
        <f>DATE(2025,2,28)</f>
        <v>45716</v>
      </c>
      <c r="K49" s="7"/>
      <c r="L49" s="7"/>
      <c r="M49" s="7" t="s">
        <v>664</v>
      </c>
      <c r="N49" s="7" t="s">
        <v>44</v>
      </c>
      <c r="O49" s="7"/>
      <c r="P49" s="7"/>
      <c r="Q49" s="7"/>
      <c r="R49" s="7"/>
      <c r="S49" s="7" t="s">
        <v>665</v>
      </c>
      <c r="T49" s="7" t="s">
        <v>666</v>
      </c>
      <c r="U49" s="7" t="s">
        <v>667</v>
      </c>
      <c r="V49" s="9" t="s">
        <v>668</v>
      </c>
      <c r="W49" s="7" t="s">
        <v>669</v>
      </c>
      <c r="X49" s="7" t="s">
        <v>669</v>
      </c>
      <c r="Y49" s="7" t="s">
        <v>50</v>
      </c>
      <c r="Z49" s="7" t="s">
        <v>51</v>
      </c>
      <c r="AA49" s="7" t="s">
        <v>52</v>
      </c>
      <c r="AB49" s="7" t="s">
        <v>670</v>
      </c>
      <c r="AC49" s="7" t="s">
        <v>54</v>
      </c>
      <c r="AD49" s="7" t="s">
        <v>671</v>
      </c>
      <c r="AE49" s="7" t="s">
        <v>281</v>
      </c>
      <c r="AF49" s="7" t="s">
        <v>79</v>
      </c>
      <c r="AG49" s="7" t="s">
        <v>95</v>
      </c>
      <c r="AH49" s="7" t="s">
        <v>59</v>
      </c>
      <c r="AI49" s="7"/>
      <c r="AJ49" s="7"/>
    </row>
    <row r="50" spans="1:36" ht="15.75">
      <c r="A50" s="6">
        <f>DATE(2025,1,31)+TIME(22,22,19)</f>
        <v>45688.932164351849</v>
      </c>
      <c r="B50" s="7" t="s">
        <v>672</v>
      </c>
      <c r="C50" s="7" t="s">
        <v>673</v>
      </c>
      <c r="D50" s="7" t="s">
        <v>674</v>
      </c>
      <c r="E50" s="7" t="s">
        <v>64</v>
      </c>
      <c r="F50" s="7" t="s">
        <v>663</v>
      </c>
      <c r="G50" s="7" t="s">
        <v>41</v>
      </c>
      <c r="H50" s="7" t="s">
        <v>42</v>
      </c>
      <c r="I50" s="8">
        <f>DATE(2025,2,24)</f>
        <v>45712</v>
      </c>
      <c r="J50" s="8">
        <f>DATE(2025,2,28)</f>
        <v>45716</v>
      </c>
      <c r="K50" s="7"/>
      <c r="L50" s="7"/>
      <c r="M50" s="7" t="s">
        <v>43</v>
      </c>
      <c r="N50" s="7" t="s">
        <v>65</v>
      </c>
      <c r="O50" s="7" t="s">
        <v>66</v>
      </c>
      <c r="P50" s="7" t="s">
        <v>67</v>
      </c>
      <c r="Q50" s="7" t="s">
        <v>675</v>
      </c>
      <c r="R50" s="7"/>
      <c r="S50" s="7" t="s">
        <v>676</v>
      </c>
      <c r="T50" s="7" t="s">
        <v>677</v>
      </c>
      <c r="U50" s="7" t="s">
        <v>678</v>
      </c>
      <c r="V50" s="9" t="s">
        <v>679</v>
      </c>
      <c r="W50" s="7" t="s">
        <v>680</v>
      </c>
      <c r="X50" s="7" t="s">
        <v>680</v>
      </c>
      <c r="Y50" s="7" t="s">
        <v>681</v>
      </c>
      <c r="Z50" s="7" t="s">
        <v>75</v>
      </c>
      <c r="AA50" s="7" t="s">
        <v>76</v>
      </c>
      <c r="AB50" s="7" t="s">
        <v>682</v>
      </c>
      <c r="AC50" s="7" t="s">
        <v>54</v>
      </c>
      <c r="AD50" s="7" t="s">
        <v>683</v>
      </c>
      <c r="AE50" s="7" t="s">
        <v>281</v>
      </c>
      <c r="AF50" s="7" t="s">
        <v>57</v>
      </c>
      <c r="AG50" s="7" t="s">
        <v>137</v>
      </c>
      <c r="AH50" s="7" t="s">
        <v>59</v>
      </c>
      <c r="AI50" s="7"/>
      <c r="AJ50" s="7" t="s">
        <v>60</v>
      </c>
    </row>
    <row r="51" spans="1:36" ht="15.75">
      <c r="A51" s="6">
        <f>DATE(2025,2,10)+TIME(20,22,31)</f>
        <v>45698.848969907405</v>
      </c>
      <c r="B51" s="7" t="s">
        <v>684</v>
      </c>
      <c r="C51" s="7" t="s">
        <v>685</v>
      </c>
      <c r="D51" s="7" t="s">
        <v>686</v>
      </c>
      <c r="E51" s="7" t="s">
        <v>213</v>
      </c>
      <c r="F51" s="7" t="s">
        <v>663</v>
      </c>
      <c r="G51" s="7" t="s">
        <v>41</v>
      </c>
      <c r="H51" s="7" t="s">
        <v>214</v>
      </c>
      <c r="I51" s="8"/>
      <c r="J51" s="8"/>
      <c r="K51" s="7"/>
      <c r="L51" s="7"/>
      <c r="M51" s="7"/>
      <c r="N51" s="7"/>
      <c r="O51" s="7"/>
      <c r="P51" s="7"/>
      <c r="Q51" s="7"/>
      <c r="R51" s="7"/>
      <c r="S51" s="7" t="s">
        <v>687</v>
      </c>
      <c r="T51" s="7"/>
      <c r="U51" s="7"/>
      <c r="V51" s="9" t="s">
        <v>688</v>
      </c>
      <c r="W51" s="7" t="s">
        <v>689</v>
      </c>
      <c r="X51" s="7" t="s">
        <v>689</v>
      </c>
      <c r="Y51" s="7" t="s">
        <v>690</v>
      </c>
      <c r="Z51" s="7" t="s">
        <v>253</v>
      </c>
      <c r="AA51" s="7" t="s">
        <v>254</v>
      </c>
      <c r="AB51" s="7" t="s">
        <v>691</v>
      </c>
      <c r="AC51" s="7" t="s">
        <v>54</v>
      </c>
      <c r="AD51" s="7" t="s">
        <v>683</v>
      </c>
      <c r="AE51" s="7" t="s">
        <v>281</v>
      </c>
      <c r="AF51" s="7" t="s">
        <v>148</v>
      </c>
      <c r="AG51" s="7" t="s">
        <v>58</v>
      </c>
      <c r="AH51" s="7" t="s">
        <v>59</v>
      </c>
      <c r="AI51" s="7"/>
      <c r="AJ51" s="7" t="s">
        <v>60</v>
      </c>
    </row>
    <row r="52" spans="1:36" ht="15.75">
      <c r="A52" s="6">
        <f>DATE(2025,2,1)+TIME(8,31,5)</f>
        <v>45689.35491898148</v>
      </c>
      <c r="B52" s="7" t="s">
        <v>692</v>
      </c>
      <c r="C52" s="7" t="s">
        <v>693</v>
      </c>
      <c r="D52" s="7" t="s">
        <v>694</v>
      </c>
      <c r="E52" s="7" t="s">
        <v>83</v>
      </c>
      <c r="F52" s="7" t="s">
        <v>695</v>
      </c>
      <c r="G52" s="7" t="s">
        <v>381</v>
      </c>
      <c r="H52" s="7" t="s">
        <v>214</v>
      </c>
      <c r="I52" s="8"/>
      <c r="J52" s="8"/>
      <c r="K52" s="7"/>
      <c r="L52" s="7"/>
      <c r="M52" s="7" t="s">
        <v>43</v>
      </c>
      <c r="N52" s="7" t="s">
        <v>44</v>
      </c>
      <c r="O52" s="7"/>
      <c r="P52" s="7"/>
      <c r="Q52" s="7"/>
      <c r="R52" s="7"/>
      <c r="S52" s="7" t="s">
        <v>696</v>
      </c>
      <c r="T52" s="7" t="s">
        <v>697</v>
      </c>
      <c r="U52" s="7" t="s">
        <v>698</v>
      </c>
      <c r="V52" s="9" t="s">
        <v>699</v>
      </c>
      <c r="W52" s="7" t="s">
        <v>700</v>
      </c>
      <c r="X52" s="7" t="s">
        <v>701</v>
      </c>
      <c r="Y52" s="7" t="s">
        <v>253</v>
      </c>
      <c r="Z52" s="7" t="s">
        <v>388</v>
      </c>
      <c r="AA52" s="7" t="s">
        <v>389</v>
      </c>
      <c r="AB52" s="7" t="s">
        <v>702</v>
      </c>
      <c r="AC52" s="7" t="s">
        <v>328</v>
      </c>
      <c r="AD52" s="7" t="s">
        <v>94</v>
      </c>
      <c r="AE52" s="7" t="s">
        <v>281</v>
      </c>
      <c r="AF52" s="7" t="s">
        <v>79</v>
      </c>
      <c r="AG52" s="7" t="s">
        <v>703</v>
      </c>
      <c r="AH52" s="7" t="s">
        <v>59</v>
      </c>
      <c r="AI52" s="7"/>
      <c r="AJ52" s="7"/>
    </row>
    <row r="53" spans="1:36" ht="15.75">
      <c r="A53" s="6">
        <f>DATE(2025,1,31)+TIME(16,52,45)</f>
        <v>45688.703298611108</v>
      </c>
      <c r="B53" s="7" t="s">
        <v>704</v>
      </c>
      <c r="C53" s="7" t="s">
        <v>705</v>
      </c>
      <c r="D53" s="7" t="s">
        <v>675</v>
      </c>
      <c r="E53" s="7" t="s">
        <v>64</v>
      </c>
      <c r="F53" s="7" t="s">
        <v>695</v>
      </c>
      <c r="G53" s="7" t="s">
        <v>41</v>
      </c>
      <c r="H53" s="7" t="s">
        <v>42</v>
      </c>
      <c r="I53" s="8">
        <f>DATE(2025,2,24)</f>
        <v>45712</v>
      </c>
      <c r="J53" s="8">
        <f>DATE(2025,2,28)</f>
        <v>45716</v>
      </c>
      <c r="K53" s="7"/>
      <c r="L53" s="7"/>
      <c r="M53" s="7" t="s">
        <v>43</v>
      </c>
      <c r="N53" s="7" t="s">
        <v>65</v>
      </c>
      <c r="O53" s="7" t="s">
        <v>706</v>
      </c>
      <c r="P53" s="7" t="s">
        <v>67</v>
      </c>
      <c r="Q53" s="7" t="s">
        <v>675</v>
      </c>
      <c r="R53" s="7" t="s">
        <v>66</v>
      </c>
      <c r="S53" s="7" t="s">
        <v>707</v>
      </c>
      <c r="T53" s="7" t="s">
        <v>708</v>
      </c>
      <c r="U53" s="7" t="s">
        <v>709</v>
      </c>
      <c r="V53" s="9" t="s">
        <v>710</v>
      </c>
      <c r="W53" s="7" t="s">
        <v>711</v>
      </c>
      <c r="X53" s="7" t="s">
        <v>711</v>
      </c>
      <c r="Y53" s="7" t="s">
        <v>74</v>
      </c>
      <c r="Z53" s="7" t="s">
        <v>75</v>
      </c>
      <c r="AA53" s="7" t="s">
        <v>76</v>
      </c>
      <c r="AB53" s="7" t="s">
        <v>77</v>
      </c>
      <c r="AC53" s="7" t="s">
        <v>502</v>
      </c>
      <c r="AD53" s="7" t="s">
        <v>683</v>
      </c>
      <c r="AE53" s="7" t="s">
        <v>712</v>
      </c>
      <c r="AF53" s="7" t="s">
        <v>57</v>
      </c>
      <c r="AG53" s="7" t="s">
        <v>137</v>
      </c>
      <c r="AH53" s="7" t="s">
        <v>59</v>
      </c>
      <c r="AI53" s="7"/>
      <c r="AJ53" s="7" t="s">
        <v>60</v>
      </c>
    </row>
    <row r="54" spans="1:36" ht="15.75">
      <c r="A54" s="2">
        <f>DATE(2025,2,21)+TIME(9,45,36)</f>
        <v>45709.406666666669</v>
      </c>
      <c r="B54" s="3" t="s">
        <v>713</v>
      </c>
      <c r="C54" s="3" t="s">
        <v>714</v>
      </c>
      <c r="D54" s="3" t="s">
        <v>715</v>
      </c>
      <c r="E54" s="3" t="s">
        <v>285</v>
      </c>
      <c r="F54" s="3"/>
      <c r="G54" s="3" t="s">
        <v>100</v>
      </c>
      <c r="H54" s="3" t="s">
        <v>42</v>
      </c>
      <c r="I54" s="4">
        <f>DATE(2025,2,24)</f>
        <v>45712</v>
      </c>
      <c r="J54" s="4">
        <f>DATE(2025,2,28)</f>
        <v>45716</v>
      </c>
      <c r="K54" s="3"/>
      <c r="L54" s="3"/>
      <c r="M54" s="3"/>
      <c r="N54" s="3" t="s">
        <v>44</v>
      </c>
      <c r="O54" s="3"/>
      <c r="P54" s="3"/>
      <c r="Q54" s="3"/>
      <c r="R54" s="3"/>
      <c r="S54" s="3"/>
      <c r="T54" s="3"/>
      <c r="U54" s="3"/>
      <c r="V54" s="5" t="s">
        <v>716</v>
      </c>
      <c r="W54" s="3"/>
      <c r="X54" s="3"/>
      <c r="Y54" s="3"/>
      <c r="Z54" s="3"/>
      <c r="AA54" s="3"/>
      <c r="AB54" s="3"/>
      <c r="AC54" s="3"/>
      <c r="AD54" s="3"/>
      <c r="AE54" s="3"/>
      <c r="AF54" s="3"/>
      <c r="AG54" s="3"/>
      <c r="AH54" s="3" t="s">
        <v>59</v>
      </c>
      <c r="AI54" s="3"/>
      <c r="AJ54" s="3"/>
    </row>
  </sheetData>
  <hyperlinks>
    <hyperlink ref="V17" r:id="rId1" xr:uid="{00000000-0004-0000-0000-000000000000}"/>
    <hyperlink ref="V3" r:id="rId2" xr:uid="{00000000-0004-0000-0000-000001000000}"/>
    <hyperlink ref="V45" r:id="rId3" xr:uid="{00000000-0004-0000-0000-000002000000}"/>
    <hyperlink ref="V22" r:id="rId4" xr:uid="{00000000-0004-0000-0000-000003000000}"/>
    <hyperlink ref="V34" r:id="rId5" xr:uid="{00000000-0004-0000-0000-000004000000}"/>
    <hyperlink ref="V14" r:id="rId6" xr:uid="{00000000-0004-0000-0000-000005000000}"/>
    <hyperlink ref="V29" r:id="rId7" xr:uid="{00000000-0004-0000-0000-000006000000}"/>
    <hyperlink ref="V13" r:id="rId8" xr:uid="{00000000-0004-0000-0000-000007000000}"/>
    <hyperlink ref="V5" r:id="rId9" xr:uid="{00000000-0004-0000-0000-000008000000}"/>
    <hyperlink ref="V21" r:id="rId10" xr:uid="{00000000-0004-0000-0000-000009000000}"/>
    <hyperlink ref="V27" r:id="rId11" xr:uid="{00000000-0004-0000-0000-00000A000000}"/>
    <hyperlink ref="V6" r:id="rId12" xr:uid="{00000000-0004-0000-0000-00000B000000}"/>
    <hyperlink ref="V40" r:id="rId13" xr:uid="{00000000-0004-0000-0000-00000C000000}"/>
    <hyperlink ref="V23" r:id="rId14" xr:uid="{00000000-0004-0000-0000-00000D000000}"/>
    <hyperlink ref="V35" r:id="rId15" xr:uid="{00000000-0004-0000-0000-00000E000000}"/>
    <hyperlink ref="V41" r:id="rId16" xr:uid="{00000000-0004-0000-0000-00000F000000}"/>
    <hyperlink ref="V4" r:id="rId17" xr:uid="{00000000-0004-0000-0000-000010000000}"/>
    <hyperlink ref="V11" r:id="rId18" xr:uid="{00000000-0004-0000-0000-000011000000}"/>
    <hyperlink ref="V9" r:id="rId19" xr:uid="{00000000-0004-0000-0000-000012000000}"/>
    <hyperlink ref="V7" r:id="rId20" xr:uid="{00000000-0004-0000-0000-000013000000}"/>
    <hyperlink ref="V42" r:id="rId21" xr:uid="{00000000-0004-0000-0000-000014000000}"/>
    <hyperlink ref="V46" r:id="rId22" xr:uid="{00000000-0004-0000-0000-000015000000}"/>
    <hyperlink ref="V19" r:id="rId23" xr:uid="{00000000-0004-0000-0000-000016000000}"/>
    <hyperlink ref="V53" r:id="rId24" xr:uid="{00000000-0004-0000-0000-000017000000}"/>
    <hyperlink ref="V28" r:id="rId25" xr:uid="{00000000-0004-0000-0000-000018000000}"/>
    <hyperlink ref="V15" r:id="rId26" xr:uid="{00000000-0004-0000-0000-000019000000}"/>
    <hyperlink ref="V43" r:id="rId27" xr:uid="{00000000-0004-0000-0000-00001A000000}"/>
    <hyperlink ref="V32" r:id="rId28" xr:uid="{00000000-0004-0000-0000-00001B000000}"/>
    <hyperlink ref="V24" r:id="rId29" xr:uid="{00000000-0004-0000-0000-00001C000000}"/>
    <hyperlink ref="V33" r:id="rId30" xr:uid="{00000000-0004-0000-0000-00001D000000}"/>
    <hyperlink ref="V31" r:id="rId31" xr:uid="{00000000-0004-0000-0000-00001E000000}"/>
    <hyperlink ref="V37" r:id="rId32" xr:uid="{00000000-0004-0000-0000-00001F000000}"/>
    <hyperlink ref="V48" r:id="rId33" xr:uid="{00000000-0004-0000-0000-000020000000}"/>
    <hyperlink ref="V2" r:id="rId34" xr:uid="{00000000-0004-0000-0000-000021000000}"/>
    <hyperlink ref="V36" r:id="rId35" xr:uid="{00000000-0004-0000-0000-000022000000}"/>
    <hyperlink ref="V26" r:id="rId36" xr:uid="{00000000-0004-0000-0000-000023000000}"/>
    <hyperlink ref="V54" r:id="rId37" xr:uid="{00000000-0004-0000-0000-000024000000}"/>
    <hyperlink ref="V50" r:id="rId38" xr:uid="{00000000-0004-0000-0000-000025000000}"/>
    <hyperlink ref="V16" r:id="rId39" xr:uid="{00000000-0004-0000-0000-000026000000}"/>
    <hyperlink ref="V49" r:id="rId40" xr:uid="{00000000-0004-0000-0000-000027000000}"/>
    <hyperlink ref="V8" r:id="rId41" xr:uid="{00000000-0004-0000-0000-000028000000}"/>
    <hyperlink ref="V52" r:id="rId42" xr:uid="{00000000-0004-0000-0000-000029000000}"/>
    <hyperlink ref="V20" r:id="rId43" xr:uid="{00000000-0004-0000-0000-00002A000000}"/>
    <hyperlink ref="V38" r:id="rId44" xr:uid="{00000000-0004-0000-0000-00002B000000}"/>
    <hyperlink ref="V18" r:id="rId45" xr:uid="{00000000-0004-0000-0000-00002C000000}"/>
    <hyperlink ref="V51" r:id="rId46" xr:uid="{00000000-0004-0000-0000-00002D000000}"/>
    <hyperlink ref="V25" r:id="rId47" xr:uid="{00000000-0004-0000-0000-00002E000000}"/>
    <hyperlink ref="V30" r:id="rId48" xr:uid="{00000000-0004-0000-0000-00002F000000}"/>
    <hyperlink ref="V12" r:id="rId49" xr:uid="{00000000-0004-0000-0000-000030000000}"/>
    <hyperlink ref="V44" r:id="rId50" xr:uid="{00000000-0004-0000-0000-000031000000}"/>
    <hyperlink ref="V10" r:id="rId51" xr:uid="{00000000-0004-0000-0000-000032000000}"/>
    <hyperlink ref="V39" r:id="rId52" xr:uid="{00000000-0004-0000-0000-000033000000}"/>
    <hyperlink ref="V47" r:id="rId53" xr:uid="{00000000-0004-0000-0000-000034000000}"/>
    <hyperlink ref="D33" r:id="rId54" xr:uid="{FA300689-E12D-4BC3-9503-0AD11D50B3CA}"/>
  </hyperlinks>
  <pageMargins left="0.75" right="0.75" top="1" bottom="1" header="0.5" footer="0.5"/>
  <pageSetup orientation="portrait"/>
  <headerFooter alignWithMargins="0"/>
  <tableParts count="1">
    <tablePart r:id="rId5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5FC16-C0E0-4831-AB7A-A9C173D84DC5}">
  <dimension ref="A1:AA67"/>
  <sheetViews>
    <sheetView topLeftCell="A8" workbookViewId="0">
      <selection activeCell="H19" sqref="H19"/>
    </sheetView>
  </sheetViews>
  <sheetFormatPr defaultRowHeight="12.75"/>
  <cols>
    <col min="1" max="1" width="32.5703125" customWidth="1"/>
    <col min="3" max="3" width="16.42578125" customWidth="1"/>
    <col min="4" max="4" width="14.28515625" customWidth="1"/>
    <col min="5" max="5" width="14.42578125" customWidth="1"/>
    <col min="6" max="6" width="16.85546875" customWidth="1"/>
    <col min="7" max="7" width="16.7109375" customWidth="1"/>
    <col min="8" max="8" width="34.85546875" customWidth="1"/>
    <col min="9" max="9" width="19.42578125" customWidth="1"/>
    <col min="11" max="11" width="15.7109375" customWidth="1"/>
    <col min="12" max="12" width="19.140625" customWidth="1"/>
    <col min="13" max="13" width="17.7109375" customWidth="1"/>
  </cols>
  <sheetData>
    <row r="1" spans="1:27" ht="23.25">
      <c r="A1" s="12" t="s">
        <v>717</v>
      </c>
      <c r="B1" s="13" t="s">
        <v>718</v>
      </c>
      <c r="C1" s="13" t="s">
        <v>719</v>
      </c>
      <c r="D1" s="14" t="s">
        <v>720</v>
      </c>
      <c r="E1" s="13" t="s">
        <v>721</v>
      </c>
      <c r="F1" s="13" t="s">
        <v>722</v>
      </c>
      <c r="G1" s="50" t="s">
        <v>723</v>
      </c>
      <c r="H1" s="15"/>
      <c r="I1" s="16" t="s">
        <v>717</v>
      </c>
      <c r="J1" s="16" t="s">
        <v>718</v>
      </c>
      <c r="K1" s="17" t="s">
        <v>720</v>
      </c>
      <c r="L1" s="16" t="s">
        <v>724</v>
      </c>
      <c r="M1" s="18" t="s">
        <v>725</v>
      </c>
      <c r="N1" s="15"/>
      <c r="O1" s="15"/>
      <c r="P1" s="15"/>
      <c r="Q1" s="15"/>
      <c r="R1" s="15"/>
      <c r="S1" s="15"/>
      <c r="T1" s="15"/>
      <c r="U1" s="15"/>
      <c r="V1" s="15"/>
      <c r="W1" s="15"/>
      <c r="X1" s="15"/>
      <c r="Y1" s="15"/>
      <c r="Z1" s="15"/>
      <c r="AA1" s="19"/>
    </row>
    <row r="2" spans="1:27">
      <c r="A2" s="20" t="s">
        <v>726</v>
      </c>
      <c r="B2" s="21" t="s">
        <v>727</v>
      </c>
      <c r="C2" s="22" t="s">
        <v>728</v>
      </c>
      <c r="D2" s="21" t="s">
        <v>729</v>
      </c>
      <c r="E2" s="21" t="s">
        <v>730</v>
      </c>
      <c r="F2" s="47" t="s">
        <v>731</v>
      </c>
      <c r="G2" s="23">
        <v>93</v>
      </c>
      <c r="H2" s="38"/>
      <c r="I2" s="21" t="s">
        <v>726</v>
      </c>
      <c r="J2" s="21" t="s">
        <v>727</v>
      </c>
      <c r="K2" s="21" t="s">
        <v>729</v>
      </c>
      <c r="L2" s="22" t="s">
        <v>732</v>
      </c>
      <c r="M2" s="24" t="s">
        <v>733</v>
      </c>
      <c r="N2" s="22"/>
      <c r="O2" s="22"/>
      <c r="P2" s="22"/>
      <c r="Q2" s="22"/>
      <c r="R2" s="22"/>
      <c r="S2" s="22"/>
      <c r="T2" s="22"/>
      <c r="U2" s="22"/>
      <c r="V2" s="22"/>
      <c r="W2" s="22"/>
      <c r="X2" s="22"/>
      <c r="Y2" s="22"/>
      <c r="Z2" s="22"/>
      <c r="AA2" s="25"/>
    </row>
    <row r="3" spans="1:27">
      <c r="A3" s="26" t="s">
        <v>734</v>
      </c>
      <c r="B3" s="22"/>
      <c r="C3" s="22" t="s">
        <v>735</v>
      </c>
      <c r="D3" s="22"/>
      <c r="E3" s="21" t="s">
        <v>736</v>
      </c>
      <c r="F3" s="47" t="s">
        <v>737</v>
      </c>
      <c r="G3" s="23"/>
      <c r="H3" s="38"/>
      <c r="I3" s="22"/>
      <c r="J3" s="22"/>
      <c r="K3" s="22"/>
      <c r="L3" s="22" t="s">
        <v>738</v>
      </c>
      <c r="M3" s="24" t="s">
        <v>739</v>
      </c>
      <c r="N3" s="22"/>
      <c r="O3" s="22"/>
      <c r="P3" s="22"/>
      <c r="Q3" s="22"/>
      <c r="R3" s="22"/>
      <c r="S3" s="22"/>
      <c r="T3" s="22"/>
      <c r="U3" s="22"/>
      <c r="V3" s="22"/>
      <c r="W3" s="22"/>
      <c r="X3" s="22"/>
      <c r="Y3" s="22"/>
      <c r="Z3" s="22"/>
      <c r="AA3" s="25"/>
    </row>
    <row r="4" spans="1:27">
      <c r="A4" s="26" t="s">
        <v>740</v>
      </c>
      <c r="B4" s="22"/>
      <c r="C4" s="22"/>
      <c r="D4" s="22"/>
      <c r="E4" s="22"/>
      <c r="F4" s="48"/>
      <c r="G4" s="23"/>
      <c r="H4" s="38"/>
      <c r="I4" s="22"/>
      <c r="J4" s="22"/>
      <c r="K4" s="22"/>
      <c r="L4" s="22" t="s">
        <v>741</v>
      </c>
      <c r="M4" s="24" t="s">
        <v>742</v>
      </c>
      <c r="N4" s="22"/>
      <c r="O4" s="22"/>
      <c r="P4" s="22"/>
      <c r="Q4" s="22"/>
      <c r="R4" s="22"/>
      <c r="S4" s="22"/>
      <c r="T4" s="22"/>
      <c r="U4" s="22"/>
      <c r="V4" s="22"/>
      <c r="W4" s="22"/>
      <c r="X4" s="22"/>
      <c r="Y4" s="22"/>
      <c r="Z4" s="22"/>
      <c r="AA4" s="25"/>
    </row>
    <row r="5" spans="1:27">
      <c r="A5" s="26" t="s">
        <v>743</v>
      </c>
      <c r="B5" s="22"/>
      <c r="C5" s="22"/>
      <c r="D5" s="22"/>
      <c r="E5" s="22"/>
      <c r="F5" s="48"/>
      <c r="G5" s="23"/>
      <c r="H5" s="38"/>
      <c r="I5" s="22"/>
      <c r="J5" s="22"/>
      <c r="K5" s="22"/>
      <c r="L5" s="22" t="s">
        <v>744</v>
      </c>
      <c r="M5" s="24" t="s">
        <v>745</v>
      </c>
      <c r="N5" s="22"/>
      <c r="O5" s="22"/>
      <c r="P5" s="22"/>
      <c r="Q5" s="22"/>
      <c r="R5" s="22"/>
      <c r="S5" s="22"/>
      <c r="T5" s="22"/>
      <c r="U5" s="22"/>
      <c r="V5" s="22"/>
      <c r="W5" s="22"/>
      <c r="X5" s="22"/>
      <c r="Y5" s="22"/>
      <c r="Z5" s="22"/>
      <c r="AA5" s="25"/>
    </row>
    <row r="6" spans="1:27">
      <c r="A6" s="26" t="s">
        <v>746</v>
      </c>
      <c r="B6" s="22"/>
      <c r="C6" s="22"/>
      <c r="D6" s="22"/>
      <c r="E6" s="22"/>
      <c r="F6" s="48"/>
      <c r="G6" s="23"/>
      <c r="H6" s="38"/>
      <c r="I6" s="22"/>
      <c r="J6" s="22"/>
      <c r="K6" s="22"/>
      <c r="L6" s="22" t="s">
        <v>747</v>
      </c>
      <c r="M6" s="24" t="s">
        <v>748</v>
      </c>
      <c r="N6" s="22"/>
      <c r="O6" s="22"/>
      <c r="P6" s="22"/>
      <c r="Q6" s="22"/>
      <c r="R6" s="22"/>
      <c r="S6" s="22"/>
      <c r="T6" s="22"/>
      <c r="U6" s="22"/>
      <c r="V6" s="22"/>
      <c r="W6" s="22"/>
      <c r="X6" s="22"/>
      <c r="Y6" s="22"/>
      <c r="Z6" s="22"/>
      <c r="AA6" s="25"/>
    </row>
    <row r="7" spans="1:27">
      <c r="A7" s="34" t="s">
        <v>749</v>
      </c>
      <c r="B7" s="35"/>
      <c r="C7" s="35"/>
      <c r="D7" s="35"/>
      <c r="E7" s="35"/>
      <c r="F7" s="49"/>
      <c r="G7" s="23"/>
      <c r="H7" s="38"/>
      <c r="I7" s="27"/>
      <c r="J7" s="27"/>
      <c r="K7" s="27"/>
      <c r="L7" s="27" t="s">
        <v>750</v>
      </c>
      <c r="M7" s="28" t="s">
        <v>751</v>
      </c>
      <c r="N7" s="22"/>
      <c r="O7" s="22"/>
      <c r="P7" s="22"/>
      <c r="Q7" s="22"/>
      <c r="R7" s="22"/>
      <c r="S7" s="22"/>
      <c r="T7" s="22"/>
      <c r="U7" s="22"/>
      <c r="V7" s="22"/>
      <c r="W7" s="22"/>
      <c r="X7" s="22"/>
      <c r="Y7" s="22"/>
      <c r="Z7" s="22"/>
      <c r="AA7" s="25"/>
    </row>
    <row r="8" spans="1:27">
      <c r="A8" s="22" t="s">
        <v>752</v>
      </c>
      <c r="B8" s="22"/>
      <c r="C8" s="22"/>
      <c r="D8" s="22"/>
      <c r="E8" s="22"/>
      <c r="F8" s="48"/>
      <c r="G8" s="23"/>
      <c r="H8" s="38"/>
      <c r="I8" s="21" t="s">
        <v>753</v>
      </c>
      <c r="J8" s="21" t="s">
        <v>727</v>
      </c>
      <c r="K8" s="21" t="s">
        <v>754</v>
      </c>
      <c r="L8" s="22" t="s">
        <v>755</v>
      </c>
      <c r="M8" s="24" t="s">
        <v>756</v>
      </c>
      <c r="N8" s="22"/>
      <c r="O8" s="22"/>
      <c r="P8" s="22"/>
      <c r="Q8" s="22"/>
      <c r="R8" s="22"/>
      <c r="S8" s="22"/>
      <c r="T8" s="22"/>
      <c r="U8" s="22"/>
      <c r="V8" s="22"/>
      <c r="W8" s="22"/>
      <c r="X8" s="22"/>
      <c r="Y8" s="22"/>
      <c r="Z8" s="22"/>
      <c r="AA8" s="25"/>
    </row>
    <row r="9" spans="1:27">
      <c r="A9" s="22" t="s">
        <v>728</v>
      </c>
      <c r="C9" s="22"/>
      <c r="G9" s="23"/>
      <c r="H9" s="38"/>
      <c r="I9" s="22"/>
      <c r="J9" s="22"/>
      <c r="K9" s="22"/>
      <c r="L9" s="22" t="s">
        <v>757</v>
      </c>
      <c r="M9" s="24" t="s">
        <v>758</v>
      </c>
      <c r="N9" s="22"/>
      <c r="O9" s="22"/>
      <c r="P9" s="22"/>
      <c r="Q9" s="22"/>
      <c r="R9" s="22"/>
      <c r="S9" s="22"/>
      <c r="T9" s="22"/>
      <c r="U9" s="22"/>
      <c r="V9" s="22"/>
      <c r="W9" s="22"/>
      <c r="X9" s="22"/>
      <c r="Y9" s="22"/>
      <c r="Z9" s="22"/>
      <c r="AA9" s="25"/>
    </row>
    <row r="10" spans="1:27">
      <c r="A10" s="43"/>
      <c r="B10" s="43"/>
      <c r="C10" s="43"/>
      <c r="D10" s="43"/>
      <c r="E10" s="43"/>
      <c r="F10" s="43"/>
      <c r="G10" s="43"/>
      <c r="H10" s="38"/>
      <c r="I10" s="22"/>
      <c r="J10" s="22"/>
      <c r="K10" s="22"/>
      <c r="L10" s="22"/>
      <c r="M10" s="24"/>
      <c r="N10" s="22"/>
      <c r="O10" s="22"/>
      <c r="P10" s="22"/>
      <c r="Q10" s="22"/>
      <c r="R10" s="22"/>
      <c r="S10" s="22"/>
      <c r="T10" s="22"/>
      <c r="U10" s="22"/>
      <c r="V10" s="22"/>
      <c r="W10" s="22"/>
      <c r="X10" s="22"/>
      <c r="Y10" s="22"/>
      <c r="Z10" s="22"/>
      <c r="AA10" s="25"/>
    </row>
    <row r="11" spans="1:27">
      <c r="A11" s="39" t="s">
        <v>753</v>
      </c>
      <c r="B11" s="40" t="s">
        <v>727</v>
      </c>
      <c r="C11" s="40" t="s">
        <v>759</v>
      </c>
      <c r="D11" s="40" t="s">
        <v>754</v>
      </c>
      <c r="E11" s="40" t="s">
        <v>760</v>
      </c>
      <c r="F11" s="15" t="s">
        <v>731</v>
      </c>
      <c r="G11" s="19">
        <v>91</v>
      </c>
      <c r="H11" s="38"/>
      <c r="I11" s="22"/>
      <c r="J11" s="22"/>
      <c r="K11" s="22"/>
      <c r="L11" s="22" t="s">
        <v>761</v>
      </c>
      <c r="M11" s="24" t="s">
        <v>762</v>
      </c>
      <c r="N11" s="22"/>
      <c r="O11" s="22"/>
      <c r="P11" s="22"/>
      <c r="Q11" s="22"/>
      <c r="R11" s="22"/>
      <c r="S11" s="22"/>
      <c r="T11" s="22"/>
      <c r="U11" s="22"/>
      <c r="V11" s="22"/>
      <c r="W11" s="22"/>
      <c r="X11" s="22"/>
      <c r="Y11" s="22"/>
      <c r="Z11" s="22"/>
      <c r="AA11" s="25"/>
    </row>
    <row r="12" spans="1:27">
      <c r="A12" s="22" t="s">
        <v>763</v>
      </c>
      <c r="B12" s="22"/>
      <c r="C12" s="22" t="s">
        <v>764</v>
      </c>
      <c r="D12" s="22"/>
      <c r="E12" s="22"/>
      <c r="F12" s="22"/>
      <c r="G12" s="25"/>
      <c r="H12" s="38"/>
      <c r="I12" s="22"/>
      <c r="J12" s="22"/>
      <c r="K12" s="22"/>
      <c r="L12" s="22" t="s">
        <v>765</v>
      </c>
      <c r="M12" s="24" t="s">
        <v>766</v>
      </c>
      <c r="N12" s="22"/>
      <c r="O12" s="22"/>
      <c r="P12" s="22"/>
      <c r="Q12" s="22"/>
      <c r="R12" s="22"/>
      <c r="S12" s="22"/>
      <c r="T12" s="22"/>
      <c r="U12" s="22"/>
      <c r="V12" s="22"/>
      <c r="W12" s="22"/>
      <c r="X12" s="22"/>
      <c r="Y12" s="22"/>
      <c r="Z12" s="22"/>
      <c r="AA12" s="25"/>
    </row>
    <row r="13" spans="1:27">
      <c r="A13" s="22" t="s">
        <v>459</v>
      </c>
      <c r="B13" s="22"/>
      <c r="C13" s="22"/>
      <c r="D13" s="22"/>
      <c r="E13" s="22"/>
      <c r="F13" s="22"/>
      <c r="G13" s="25"/>
      <c r="H13" s="38"/>
      <c r="I13" s="27"/>
      <c r="J13" s="27"/>
      <c r="K13" s="27"/>
      <c r="L13" s="27" t="s">
        <v>767</v>
      </c>
      <c r="M13" s="28" t="s">
        <v>768</v>
      </c>
      <c r="N13" s="22"/>
      <c r="O13" s="22"/>
      <c r="P13" s="22"/>
      <c r="Q13" s="22"/>
      <c r="R13" s="22"/>
      <c r="S13" s="22"/>
      <c r="T13" s="22"/>
      <c r="U13" s="22"/>
      <c r="V13" s="22"/>
      <c r="W13" s="22"/>
      <c r="X13" s="22"/>
      <c r="Y13" s="22"/>
      <c r="Z13" s="22"/>
      <c r="AA13" s="25"/>
    </row>
    <row r="14" spans="1:27">
      <c r="A14" s="22" t="s">
        <v>769</v>
      </c>
      <c r="B14" s="22"/>
      <c r="C14" s="22"/>
      <c r="D14" s="22"/>
      <c r="E14" s="22"/>
      <c r="F14" s="22"/>
      <c r="G14" s="25"/>
      <c r="H14" s="38"/>
      <c r="I14" s="21" t="s">
        <v>770</v>
      </c>
      <c r="J14" s="21" t="s">
        <v>727</v>
      </c>
      <c r="K14" s="22" t="s">
        <v>771</v>
      </c>
      <c r="L14" s="22" t="s">
        <v>772</v>
      </c>
      <c r="M14" s="24" t="s">
        <v>758</v>
      </c>
      <c r="N14" s="22"/>
      <c r="O14" s="22"/>
      <c r="P14" s="22"/>
      <c r="Q14" s="22"/>
      <c r="R14" s="22"/>
      <c r="S14" s="22"/>
      <c r="T14" s="22"/>
      <c r="U14" s="22"/>
      <c r="V14" s="22"/>
      <c r="W14" s="22"/>
      <c r="X14" s="22"/>
      <c r="Y14" s="22"/>
      <c r="Z14" s="22"/>
      <c r="AA14" s="25"/>
    </row>
    <row r="15" spans="1:27">
      <c r="A15" s="22"/>
      <c r="B15" s="22"/>
      <c r="C15" s="22"/>
      <c r="D15" s="22"/>
      <c r="E15" s="22"/>
      <c r="F15" s="22"/>
      <c r="G15" s="25"/>
      <c r="H15" s="38"/>
      <c r="I15" s="27" t="s">
        <v>773</v>
      </c>
      <c r="J15" s="27"/>
      <c r="K15" s="27"/>
      <c r="L15" s="27" t="s">
        <v>774</v>
      </c>
      <c r="M15" s="28" t="s">
        <v>775</v>
      </c>
      <c r="N15" s="22"/>
      <c r="O15" s="22"/>
      <c r="P15" s="22"/>
      <c r="Q15" s="22"/>
      <c r="R15" s="22"/>
      <c r="S15" s="22"/>
      <c r="T15" s="22"/>
      <c r="U15" s="22"/>
      <c r="V15" s="22"/>
      <c r="W15" s="22"/>
      <c r="X15" s="22"/>
      <c r="Y15" s="22"/>
      <c r="Z15" s="22"/>
      <c r="AA15" s="25"/>
    </row>
    <row r="16" spans="1:27">
      <c r="A16" s="22" t="s">
        <v>776</v>
      </c>
      <c r="B16" s="22"/>
      <c r="C16" s="22"/>
      <c r="D16" s="22"/>
      <c r="E16" s="22"/>
      <c r="F16" s="22"/>
      <c r="G16" s="22"/>
      <c r="H16" s="38"/>
      <c r="I16" s="32" t="s">
        <v>777</v>
      </c>
      <c r="J16" s="32" t="s">
        <v>778</v>
      </c>
      <c r="K16" s="27" t="s">
        <v>779</v>
      </c>
      <c r="L16" s="27" t="s">
        <v>780</v>
      </c>
      <c r="M16" s="28" t="s">
        <v>781</v>
      </c>
      <c r="N16" s="22"/>
      <c r="O16" s="22"/>
      <c r="P16" s="22"/>
      <c r="Q16" s="22"/>
      <c r="R16" s="22"/>
      <c r="S16" s="22"/>
      <c r="T16" s="22"/>
      <c r="U16" s="22"/>
      <c r="V16" s="22"/>
      <c r="W16" s="22"/>
      <c r="X16" s="22"/>
      <c r="Y16" s="22"/>
      <c r="Z16" s="22"/>
      <c r="AA16" s="25"/>
    </row>
    <row r="17" spans="1:27">
      <c r="A17" s="22" t="s">
        <v>782</v>
      </c>
      <c r="B17" s="22"/>
      <c r="C17" s="22"/>
      <c r="D17" s="22"/>
      <c r="E17" s="22"/>
      <c r="F17" s="22"/>
      <c r="G17" s="22"/>
      <c r="H17" s="38"/>
      <c r="I17" s="21" t="s">
        <v>783</v>
      </c>
      <c r="J17" s="21" t="s">
        <v>727</v>
      </c>
      <c r="K17" s="21" t="s">
        <v>784</v>
      </c>
      <c r="L17" s="22" t="s">
        <v>785</v>
      </c>
      <c r="M17" s="24" t="s">
        <v>733</v>
      </c>
      <c r="N17" s="22"/>
      <c r="O17" s="22"/>
      <c r="P17" s="22"/>
      <c r="Q17" s="22"/>
      <c r="R17" s="22"/>
      <c r="S17" s="22"/>
      <c r="T17" s="22"/>
      <c r="U17" s="22"/>
      <c r="V17" s="22"/>
      <c r="W17" s="22"/>
      <c r="X17" s="22"/>
      <c r="Y17" s="22"/>
      <c r="Z17" s="22"/>
      <c r="AA17" s="25"/>
    </row>
    <row r="18" spans="1:27">
      <c r="A18" s="43" t="s">
        <v>759</v>
      </c>
      <c r="B18" s="43"/>
      <c r="C18" s="43"/>
      <c r="D18" s="43"/>
      <c r="E18" s="43"/>
      <c r="F18" s="43"/>
      <c r="G18" s="43"/>
      <c r="H18" s="38"/>
      <c r="I18" s="54"/>
      <c r="J18" s="54"/>
      <c r="K18" s="54"/>
      <c r="L18" s="35"/>
      <c r="M18" s="55"/>
      <c r="N18" s="22"/>
      <c r="O18" s="22"/>
      <c r="P18" s="22"/>
      <c r="Q18" s="22"/>
      <c r="R18" s="22"/>
      <c r="S18" s="22"/>
      <c r="T18" s="22"/>
      <c r="U18" s="22"/>
      <c r="V18" s="22"/>
      <c r="W18" s="22"/>
      <c r="X18" s="22"/>
      <c r="Y18" s="22"/>
      <c r="Z18" s="22"/>
      <c r="AA18" s="25"/>
    </row>
    <row r="19" spans="1:27">
      <c r="A19" s="39" t="s">
        <v>786</v>
      </c>
      <c r="B19" s="39" t="s">
        <v>727</v>
      </c>
      <c r="C19" s="40" t="s">
        <v>779</v>
      </c>
      <c r="D19" s="40" t="s">
        <v>779</v>
      </c>
      <c r="E19" s="40" t="s">
        <v>787</v>
      </c>
      <c r="F19" s="40"/>
      <c r="G19" s="44">
        <v>27</v>
      </c>
      <c r="H19" s="38"/>
      <c r="I19" s="27"/>
      <c r="J19" s="27"/>
      <c r="K19" s="27"/>
      <c r="L19" s="27" t="s">
        <v>788</v>
      </c>
      <c r="M19" s="28" t="s">
        <v>789</v>
      </c>
      <c r="N19" s="22"/>
      <c r="O19" s="22"/>
      <c r="P19" s="22"/>
      <c r="Q19" s="22"/>
      <c r="R19" s="22"/>
      <c r="S19" s="22"/>
      <c r="T19" s="22"/>
      <c r="U19" s="22"/>
      <c r="V19" s="22"/>
      <c r="W19" s="22"/>
      <c r="X19" s="22"/>
      <c r="Y19" s="22"/>
      <c r="Z19" s="22"/>
      <c r="AA19" s="25"/>
    </row>
    <row r="20" spans="1:27">
      <c r="A20" s="22" t="s">
        <v>790</v>
      </c>
      <c r="B20" s="22"/>
      <c r="C20" s="22"/>
      <c r="D20" s="22"/>
      <c r="E20" s="22" t="s">
        <v>791</v>
      </c>
      <c r="F20" s="22"/>
      <c r="G20" s="25"/>
      <c r="H20" s="38"/>
      <c r="I20" s="21" t="s">
        <v>792</v>
      </c>
      <c r="J20" s="33">
        <v>45873</v>
      </c>
      <c r="K20" s="21" t="s">
        <v>793</v>
      </c>
      <c r="L20" s="22" t="s">
        <v>794</v>
      </c>
      <c r="M20" s="24" t="s">
        <v>795</v>
      </c>
      <c r="N20" s="22"/>
      <c r="O20" s="22"/>
      <c r="P20" s="22"/>
      <c r="Q20" s="22"/>
      <c r="R20" s="22"/>
      <c r="S20" s="22"/>
      <c r="T20" s="22"/>
      <c r="U20" s="22"/>
      <c r="V20" s="22"/>
      <c r="W20" s="22"/>
      <c r="X20" s="22"/>
      <c r="Y20" s="22"/>
      <c r="Z20" s="22"/>
      <c r="AA20" s="25"/>
    </row>
    <row r="21" spans="1:27">
      <c r="A21" s="22" t="s">
        <v>796</v>
      </c>
      <c r="B21" s="22"/>
      <c r="C21" s="22"/>
      <c r="D21" s="22"/>
      <c r="E21" s="22"/>
      <c r="F21" s="22"/>
      <c r="G21" s="25"/>
      <c r="H21" s="38"/>
      <c r="I21" s="22"/>
      <c r="J21" s="22"/>
      <c r="K21" s="22"/>
      <c r="L21" s="22" t="s">
        <v>797</v>
      </c>
      <c r="M21" s="24" t="s">
        <v>798</v>
      </c>
      <c r="N21" s="22"/>
      <c r="O21" s="22"/>
      <c r="P21" s="22"/>
      <c r="Q21" s="22"/>
      <c r="R21" s="22"/>
      <c r="S21" s="22"/>
      <c r="T21" s="22"/>
      <c r="U21" s="22"/>
      <c r="V21" s="22"/>
      <c r="W21" s="22"/>
      <c r="X21" s="22"/>
      <c r="Y21" s="22"/>
      <c r="Z21" s="22"/>
      <c r="AA21" s="25"/>
    </row>
    <row r="22" spans="1:27">
      <c r="A22" s="22" t="s">
        <v>799</v>
      </c>
      <c r="B22" s="22"/>
      <c r="C22" s="22"/>
      <c r="D22" s="22"/>
      <c r="E22" s="22"/>
      <c r="F22" s="22"/>
      <c r="G22" s="25"/>
      <c r="H22" s="38"/>
      <c r="I22" s="27"/>
      <c r="J22" s="27"/>
      <c r="K22" s="27"/>
      <c r="L22" s="27" t="s">
        <v>800</v>
      </c>
      <c r="M22" s="28" t="s">
        <v>801</v>
      </c>
      <c r="N22" s="22"/>
      <c r="O22" s="22"/>
      <c r="P22" s="22"/>
      <c r="Q22" s="22"/>
      <c r="R22" s="22"/>
      <c r="S22" s="22"/>
      <c r="T22" s="22"/>
      <c r="U22" s="22"/>
      <c r="V22" s="22"/>
      <c r="W22" s="22"/>
      <c r="X22" s="22"/>
      <c r="Y22" s="22"/>
      <c r="Z22" s="22"/>
      <c r="AA22" s="25"/>
    </row>
    <row r="23" spans="1:27">
      <c r="A23" s="22"/>
      <c r="B23" s="22"/>
      <c r="C23" s="22"/>
      <c r="D23" s="22"/>
      <c r="E23" s="22"/>
      <c r="F23" s="22"/>
      <c r="G23" s="25"/>
      <c r="H23" s="38"/>
      <c r="I23" s="21" t="s">
        <v>802</v>
      </c>
      <c r="J23" s="33">
        <v>45873</v>
      </c>
      <c r="K23" s="21" t="s">
        <v>730</v>
      </c>
      <c r="L23" s="22" t="s">
        <v>803</v>
      </c>
      <c r="M23" s="24" t="s">
        <v>804</v>
      </c>
      <c r="N23" s="22"/>
      <c r="O23" s="22"/>
      <c r="P23" s="22"/>
      <c r="Q23" s="22"/>
      <c r="R23" s="22"/>
      <c r="S23" s="22"/>
      <c r="T23" s="22"/>
      <c r="U23" s="22"/>
      <c r="V23" s="22"/>
      <c r="W23" s="22"/>
      <c r="X23" s="22"/>
      <c r="Y23" s="22"/>
      <c r="Z23" s="22"/>
      <c r="AA23" s="25"/>
    </row>
    <row r="24" spans="1:27">
      <c r="A24" s="43"/>
      <c r="B24" s="43"/>
      <c r="C24" s="43"/>
      <c r="D24" s="43"/>
      <c r="E24" s="43"/>
      <c r="F24" s="43"/>
      <c r="G24" s="51"/>
      <c r="H24" s="38"/>
      <c r="I24" s="22"/>
      <c r="J24" s="22"/>
      <c r="K24" s="22"/>
      <c r="L24" s="22" t="s">
        <v>805</v>
      </c>
      <c r="M24" s="24" t="s">
        <v>806</v>
      </c>
      <c r="N24" s="22"/>
      <c r="O24" s="22"/>
      <c r="P24" s="22"/>
      <c r="Q24" s="22"/>
      <c r="R24" s="22"/>
      <c r="S24" s="22"/>
      <c r="T24" s="22"/>
      <c r="U24" s="22"/>
      <c r="V24" s="22"/>
      <c r="W24" s="22"/>
      <c r="X24" s="22"/>
      <c r="Y24" s="22"/>
      <c r="Z24" s="22"/>
      <c r="AA24" s="25"/>
    </row>
    <row r="25" spans="1:27">
      <c r="A25" s="42" t="s">
        <v>777</v>
      </c>
      <c r="B25" s="39" t="s">
        <v>778</v>
      </c>
      <c r="C25" s="40" t="s">
        <v>445</v>
      </c>
      <c r="D25" s="40" t="s">
        <v>779</v>
      </c>
      <c r="E25" s="39" t="s">
        <v>807</v>
      </c>
      <c r="F25" s="40"/>
      <c r="G25" s="44">
        <v>33</v>
      </c>
      <c r="H25" s="38"/>
      <c r="I25" s="27"/>
      <c r="J25" s="27"/>
      <c r="K25" s="27"/>
      <c r="L25" s="27" t="s">
        <v>808</v>
      </c>
      <c r="M25" s="28" t="s">
        <v>809</v>
      </c>
      <c r="N25" s="22"/>
      <c r="O25" s="22"/>
      <c r="P25" s="22"/>
      <c r="Q25" s="22"/>
      <c r="R25" s="22"/>
      <c r="S25" s="22"/>
      <c r="T25" s="22"/>
      <c r="U25" s="22"/>
      <c r="V25" s="22"/>
      <c r="W25" s="22"/>
      <c r="X25" s="22"/>
      <c r="Y25" s="22"/>
      <c r="Z25" s="22"/>
      <c r="AA25" s="25"/>
    </row>
    <row r="26" spans="1:27">
      <c r="A26" s="26" t="s">
        <v>810</v>
      </c>
      <c r="B26" s="22"/>
      <c r="C26" s="22"/>
      <c r="D26" s="22"/>
      <c r="E26" s="22"/>
      <c r="F26" s="22"/>
      <c r="G26" s="44"/>
      <c r="H26" s="38"/>
      <c r="I26" s="21" t="s">
        <v>811</v>
      </c>
      <c r="J26" s="33">
        <v>45873</v>
      </c>
      <c r="K26" s="21" t="s">
        <v>445</v>
      </c>
      <c r="L26" s="22" t="s">
        <v>812</v>
      </c>
      <c r="M26" s="24" t="s">
        <v>813</v>
      </c>
      <c r="N26" s="22"/>
      <c r="O26" s="22"/>
      <c r="P26" s="22"/>
      <c r="Q26" s="22"/>
      <c r="R26" s="22"/>
      <c r="S26" s="22"/>
      <c r="T26" s="22"/>
      <c r="U26" s="22"/>
      <c r="V26" s="22"/>
      <c r="W26" s="22"/>
      <c r="X26" s="22"/>
      <c r="Y26" s="22"/>
      <c r="Z26" s="22"/>
      <c r="AA26" s="25"/>
    </row>
    <row r="27" spans="1:27">
      <c r="A27" s="26" t="s">
        <v>814</v>
      </c>
      <c r="B27" s="22"/>
      <c r="C27" s="22"/>
      <c r="D27" s="22"/>
      <c r="E27" s="22"/>
      <c r="F27" s="22"/>
      <c r="G27" s="44"/>
      <c r="H27" s="38"/>
      <c r="I27" s="27"/>
      <c r="J27" s="27"/>
      <c r="K27" s="27"/>
      <c r="L27" s="27" t="s">
        <v>815</v>
      </c>
      <c r="M27" s="28" t="s">
        <v>816</v>
      </c>
      <c r="N27" s="22"/>
      <c r="O27" s="22"/>
      <c r="P27" s="22"/>
      <c r="Q27" s="22"/>
      <c r="R27" s="22"/>
      <c r="S27" s="22"/>
      <c r="T27" s="22"/>
      <c r="U27" s="22"/>
      <c r="V27" s="22"/>
      <c r="W27" s="22"/>
      <c r="X27" s="22"/>
      <c r="Y27" s="22"/>
      <c r="Z27" s="22"/>
      <c r="AA27" s="25"/>
    </row>
    <row r="28" spans="1:27">
      <c r="A28" s="26" t="s">
        <v>817</v>
      </c>
      <c r="B28" s="22"/>
      <c r="C28" s="22"/>
      <c r="D28" s="22"/>
      <c r="E28" s="22"/>
      <c r="F28" s="22"/>
      <c r="G28" s="44"/>
      <c r="H28" s="38"/>
      <c r="I28" s="21" t="s">
        <v>818</v>
      </c>
      <c r="J28" s="33">
        <v>45873</v>
      </c>
      <c r="K28" s="21" t="s">
        <v>819</v>
      </c>
      <c r="L28" s="22" t="s">
        <v>820</v>
      </c>
      <c r="M28" s="24" t="s">
        <v>821</v>
      </c>
      <c r="N28" s="22"/>
      <c r="O28" s="22"/>
      <c r="P28" s="22"/>
      <c r="Q28" s="22"/>
      <c r="R28" s="22"/>
      <c r="S28" s="22"/>
      <c r="T28" s="22"/>
      <c r="U28" s="22"/>
      <c r="V28" s="22"/>
      <c r="W28" s="22"/>
      <c r="X28" s="22"/>
      <c r="Y28" s="22"/>
      <c r="Z28" s="22"/>
      <c r="AA28" s="25"/>
    </row>
    <row r="29" spans="1:27">
      <c r="A29" s="41"/>
      <c r="B29" s="22"/>
      <c r="C29" s="22"/>
      <c r="D29" s="22"/>
      <c r="E29" s="22"/>
      <c r="F29" s="22"/>
      <c r="G29" s="44"/>
      <c r="H29" s="38"/>
      <c r="I29" s="22"/>
      <c r="J29" s="22"/>
      <c r="K29" s="22"/>
      <c r="L29" s="22" t="s">
        <v>822</v>
      </c>
      <c r="M29" s="24" t="s">
        <v>823</v>
      </c>
      <c r="N29" s="22"/>
      <c r="O29" s="22"/>
      <c r="P29" s="22"/>
      <c r="Q29" s="22"/>
      <c r="R29" s="22"/>
      <c r="S29" s="22"/>
      <c r="T29" s="22"/>
      <c r="U29" s="22"/>
      <c r="V29" s="22"/>
      <c r="W29" s="22"/>
      <c r="X29" s="22"/>
      <c r="Y29" s="22"/>
      <c r="Z29" s="22"/>
      <c r="AA29" s="25"/>
    </row>
    <row r="30" spans="1:27">
      <c r="A30" s="35"/>
      <c r="B30" s="35"/>
      <c r="C30" s="35"/>
      <c r="D30" s="35"/>
      <c r="E30" s="35"/>
      <c r="F30" s="35"/>
      <c r="G30" s="52"/>
      <c r="H30" s="38"/>
      <c r="I30" s="27"/>
      <c r="J30" s="27"/>
      <c r="K30" s="27"/>
      <c r="L30" s="27" t="s">
        <v>824</v>
      </c>
      <c r="M30" s="28" t="s">
        <v>825</v>
      </c>
      <c r="N30" s="22"/>
      <c r="O30" s="22"/>
      <c r="P30" s="22"/>
      <c r="Q30" s="22"/>
      <c r="R30" s="22"/>
      <c r="S30" s="22"/>
      <c r="T30" s="22"/>
      <c r="U30" s="22"/>
      <c r="V30" s="22"/>
      <c r="W30" s="22"/>
      <c r="X30" s="22"/>
      <c r="Y30" s="22"/>
      <c r="Z30" s="22"/>
      <c r="AA30" s="25"/>
    </row>
    <row r="31" spans="1:27">
      <c r="A31" s="37" t="s">
        <v>783</v>
      </c>
      <c r="B31" s="45" t="s">
        <v>727</v>
      </c>
      <c r="C31" s="15" t="s">
        <v>784</v>
      </c>
      <c r="D31" s="45" t="s">
        <v>784</v>
      </c>
      <c r="E31" s="45" t="s">
        <v>826</v>
      </c>
      <c r="F31" s="15"/>
      <c r="G31" s="46">
        <v>42</v>
      </c>
      <c r="H31" s="53"/>
      <c r="I31" s="22"/>
      <c r="J31" s="22"/>
      <c r="K31" s="22"/>
      <c r="L31" s="22"/>
      <c r="M31" s="22"/>
      <c r="N31" s="22"/>
      <c r="O31" s="22"/>
      <c r="P31" s="22"/>
      <c r="Q31" s="22"/>
      <c r="R31" s="22"/>
      <c r="S31" s="22"/>
      <c r="T31" s="22"/>
      <c r="U31" s="22"/>
      <c r="V31" s="22"/>
      <c r="W31" s="22"/>
      <c r="X31" s="22"/>
      <c r="Y31" s="22"/>
      <c r="Z31" s="22"/>
      <c r="AA31" s="25"/>
    </row>
    <row r="32" spans="1:27">
      <c r="A32" s="26" t="s">
        <v>827</v>
      </c>
      <c r="B32" s="22"/>
      <c r="C32" s="22"/>
      <c r="D32" s="22"/>
      <c r="E32" s="21" t="s">
        <v>828</v>
      </c>
      <c r="F32" s="22"/>
      <c r="G32" s="25"/>
      <c r="H32" s="53"/>
      <c r="I32" s="22"/>
      <c r="J32" s="22"/>
      <c r="K32" s="22"/>
      <c r="L32" s="22"/>
      <c r="M32" s="22"/>
      <c r="N32" s="22"/>
      <c r="O32" s="22"/>
      <c r="P32" s="22"/>
      <c r="Q32" s="22"/>
      <c r="R32" s="22"/>
      <c r="S32" s="22"/>
      <c r="T32" s="22"/>
      <c r="U32" s="22"/>
      <c r="V32" s="22"/>
      <c r="W32" s="22"/>
      <c r="X32" s="22"/>
      <c r="Y32" s="22"/>
      <c r="Z32" s="22"/>
      <c r="AA32" s="25"/>
    </row>
    <row r="33" spans="1:27">
      <c r="A33" s="26" t="s">
        <v>829</v>
      </c>
      <c r="B33" s="22"/>
      <c r="C33" s="22"/>
      <c r="D33" s="22"/>
      <c r="E33" s="22"/>
      <c r="F33" s="22"/>
      <c r="G33" s="25"/>
      <c r="H33" s="53"/>
      <c r="I33" s="22"/>
      <c r="J33" s="22"/>
      <c r="K33" s="22"/>
      <c r="L33" s="22"/>
      <c r="M33" s="22"/>
      <c r="N33" s="22"/>
      <c r="O33" s="22"/>
      <c r="P33" s="22"/>
      <c r="Q33" s="22"/>
      <c r="R33" s="22"/>
      <c r="S33" s="22"/>
      <c r="T33" s="22"/>
      <c r="U33" s="22"/>
      <c r="V33" s="22"/>
      <c r="W33" s="22"/>
      <c r="X33" s="22"/>
      <c r="Y33" s="22"/>
      <c r="Z33" s="22"/>
      <c r="AA33" s="25"/>
    </row>
    <row r="34" spans="1:27">
      <c r="A34" s="26" t="s">
        <v>261</v>
      </c>
      <c r="B34" s="22"/>
      <c r="C34" s="22"/>
      <c r="D34" s="22"/>
      <c r="E34" s="22"/>
      <c r="F34" s="22"/>
      <c r="G34" s="25"/>
      <c r="H34" s="53"/>
      <c r="I34" s="22"/>
      <c r="J34" s="22"/>
      <c r="K34" s="22"/>
      <c r="L34" s="22"/>
      <c r="M34" s="22"/>
      <c r="N34" s="22"/>
      <c r="O34" s="22"/>
      <c r="P34" s="22"/>
      <c r="Q34" s="22"/>
      <c r="R34" s="22"/>
      <c r="S34" s="22"/>
      <c r="T34" s="22"/>
      <c r="U34" s="22"/>
      <c r="V34" s="22"/>
      <c r="W34" s="22"/>
      <c r="X34" s="22"/>
      <c r="Y34" s="22"/>
      <c r="Z34" s="22"/>
      <c r="AA34" s="25"/>
    </row>
    <row r="35" spans="1:27">
      <c r="A35" s="26" t="s">
        <v>830</v>
      </c>
      <c r="B35" s="22"/>
      <c r="C35" s="22"/>
      <c r="D35" s="22"/>
      <c r="E35" s="22"/>
      <c r="F35" s="22"/>
      <c r="G35" s="25"/>
      <c r="H35" s="53"/>
      <c r="I35" s="22"/>
      <c r="J35" s="22"/>
      <c r="K35" s="22"/>
      <c r="L35" s="22"/>
      <c r="M35" s="22"/>
      <c r="N35" s="22"/>
      <c r="O35" s="22"/>
      <c r="P35" s="22"/>
      <c r="Q35" s="22"/>
      <c r="R35" s="22"/>
      <c r="S35" s="22"/>
      <c r="T35" s="22"/>
      <c r="U35" s="22"/>
      <c r="V35" s="22"/>
      <c r="W35" s="22"/>
      <c r="X35" s="22"/>
      <c r="Y35" s="22"/>
      <c r="Z35" s="22"/>
      <c r="AA35" s="25"/>
    </row>
    <row r="36" spans="1:27">
      <c r="A36" s="29"/>
      <c r="B36" s="30"/>
      <c r="C36" s="30"/>
      <c r="D36" s="30"/>
      <c r="E36" s="30"/>
      <c r="F36" s="30"/>
      <c r="G36" s="31"/>
      <c r="H36" s="53"/>
      <c r="I36" s="22"/>
      <c r="J36" s="22"/>
      <c r="K36" s="22"/>
      <c r="L36" s="22"/>
      <c r="M36" s="22"/>
      <c r="N36" s="22"/>
      <c r="O36" s="22"/>
      <c r="P36" s="22"/>
      <c r="Q36" s="22"/>
      <c r="R36" s="22"/>
      <c r="S36" s="22"/>
      <c r="T36" s="22"/>
      <c r="U36" s="22"/>
      <c r="V36" s="22"/>
      <c r="W36" s="22"/>
      <c r="X36" s="22"/>
      <c r="Y36" s="22"/>
      <c r="Z36" s="22"/>
      <c r="AA36" s="25"/>
    </row>
    <row r="37" spans="1:27">
      <c r="A37" s="20" t="s">
        <v>792</v>
      </c>
      <c r="B37" s="36" t="s">
        <v>831</v>
      </c>
      <c r="C37" s="22" t="s">
        <v>832</v>
      </c>
      <c r="D37" s="21" t="s">
        <v>793</v>
      </c>
      <c r="E37" s="21" t="s">
        <v>833</v>
      </c>
      <c r="F37" s="21" t="s">
        <v>737</v>
      </c>
      <c r="G37" s="23">
        <v>61</v>
      </c>
      <c r="H37" s="53"/>
      <c r="I37" s="22"/>
      <c r="J37" s="22"/>
      <c r="K37" s="22"/>
      <c r="L37" s="22"/>
      <c r="M37" s="22"/>
      <c r="N37" s="22"/>
      <c r="O37" s="22"/>
      <c r="P37" s="22"/>
      <c r="Q37" s="22"/>
      <c r="R37" s="22"/>
      <c r="S37" s="22"/>
      <c r="T37" s="22"/>
      <c r="U37" s="22"/>
      <c r="V37" s="22"/>
      <c r="W37" s="22"/>
      <c r="X37" s="22"/>
      <c r="Y37" s="22"/>
      <c r="Z37" s="22"/>
      <c r="AA37" s="25"/>
    </row>
    <row r="38" spans="1:27">
      <c r="A38" s="26" t="s">
        <v>834</v>
      </c>
      <c r="B38" s="22"/>
      <c r="C38" s="22" t="s">
        <v>835</v>
      </c>
      <c r="D38" s="22"/>
      <c r="E38" s="21" t="s">
        <v>836</v>
      </c>
      <c r="F38" s="22"/>
      <c r="G38" s="25"/>
      <c r="H38" s="53"/>
      <c r="I38" s="22"/>
      <c r="J38" s="22"/>
      <c r="K38" s="22"/>
      <c r="L38" s="22"/>
      <c r="M38" s="22"/>
      <c r="N38" s="22"/>
      <c r="O38" s="22"/>
      <c r="P38" s="22"/>
      <c r="Q38" s="22"/>
      <c r="R38" s="22"/>
      <c r="S38" s="22"/>
      <c r="T38" s="22"/>
      <c r="U38" s="22"/>
      <c r="V38" s="22"/>
      <c r="W38" s="22"/>
      <c r="X38" s="22"/>
      <c r="Y38" s="22"/>
      <c r="Z38" s="22"/>
      <c r="AA38" s="25"/>
    </row>
    <row r="39" spans="1:27">
      <c r="A39" s="26" t="s">
        <v>837</v>
      </c>
      <c r="B39" s="22"/>
      <c r="C39" s="22"/>
      <c r="D39" s="22"/>
      <c r="E39" s="21" t="s">
        <v>838</v>
      </c>
      <c r="F39" s="22"/>
      <c r="G39" s="25"/>
      <c r="H39" s="53"/>
      <c r="I39" s="22"/>
      <c r="J39" s="22"/>
      <c r="K39" s="22"/>
      <c r="L39" s="22"/>
      <c r="M39" s="22"/>
      <c r="N39" s="22"/>
      <c r="O39" s="22"/>
      <c r="P39" s="22"/>
      <c r="Q39" s="22"/>
      <c r="R39" s="22"/>
      <c r="S39" s="22"/>
      <c r="T39" s="22"/>
      <c r="U39" s="22"/>
      <c r="V39" s="22"/>
      <c r="W39" s="22"/>
      <c r="X39" s="22"/>
      <c r="Y39" s="22"/>
      <c r="Z39" s="22"/>
      <c r="AA39" s="25"/>
    </row>
    <row r="40" spans="1:27">
      <c r="A40" s="26" t="s">
        <v>839</v>
      </c>
      <c r="B40" s="22"/>
      <c r="C40" s="22"/>
      <c r="D40" s="22"/>
      <c r="E40" s="22"/>
      <c r="F40" s="22"/>
      <c r="G40" s="25"/>
      <c r="H40" s="53"/>
      <c r="I40" s="22"/>
      <c r="J40" s="22"/>
      <c r="K40" s="22"/>
      <c r="L40" s="22"/>
      <c r="M40" s="22"/>
      <c r="N40" s="22"/>
      <c r="O40" s="22"/>
      <c r="P40" s="22"/>
      <c r="Q40" s="22"/>
      <c r="R40" s="22"/>
      <c r="S40" s="22"/>
      <c r="T40" s="22"/>
      <c r="U40" s="22"/>
      <c r="V40" s="22"/>
      <c r="W40" s="22"/>
      <c r="X40" s="22"/>
      <c r="Y40" s="22"/>
      <c r="Z40" s="22"/>
      <c r="AA40" s="25"/>
    </row>
    <row r="41" spans="1:27">
      <c r="A41" s="26" t="s">
        <v>832</v>
      </c>
      <c r="B41" s="22"/>
      <c r="C41" s="22"/>
      <c r="D41" s="22"/>
      <c r="E41" s="22"/>
      <c r="F41" s="22"/>
      <c r="G41" s="25"/>
      <c r="H41" s="53"/>
      <c r="I41" s="22"/>
      <c r="J41" s="22"/>
      <c r="K41" s="22"/>
      <c r="L41" s="22"/>
      <c r="M41" s="22"/>
      <c r="N41" s="22"/>
      <c r="O41" s="22"/>
      <c r="P41" s="22"/>
      <c r="Q41" s="22"/>
      <c r="R41" s="22"/>
      <c r="S41" s="22"/>
      <c r="T41" s="22"/>
      <c r="U41" s="22"/>
      <c r="V41" s="22"/>
      <c r="W41" s="22"/>
      <c r="X41" s="22"/>
      <c r="Y41" s="22"/>
      <c r="Z41" s="22"/>
      <c r="AA41" s="25"/>
    </row>
    <row r="42" spans="1:27">
      <c r="A42" s="29" t="s">
        <v>840</v>
      </c>
      <c r="B42" s="30"/>
      <c r="C42" s="30"/>
      <c r="D42" s="30"/>
      <c r="E42" s="30"/>
      <c r="F42" s="30"/>
      <c r="G42" s="31"/>
      <c r="H42" s="53"/>
      <c r="I42" s="22"/>
      <c r="J42" s="22"/>
      <c r="K42" s="22"/>
      <c r="L42" s="22"/>
      <c r="M42" s="22"/>
      <c r="N42" s="22"/>
      <c r="O42" s="22"/>
      <c r="P42" s="22"/>
      <c r="Q42" s="22"/>
      <c r="R42" s="22"/>
      <c r="S42" s="22"/>
      <c r="T42" s="22"/>
      <c r="U42" s="22"/>
      <c r="V42" s="22"/>
      <c r="W42" s="22"/>
      <c r="X42" s="22"/>
      <c r="Y42" s="22"/>
      <c r="Z42" s="22"/>
      <c r="AA42" s="25"/>
    </row>
    <row r="43" spans="1:27">
      <c r="A43" s="20" t="s">
        <v>802</v>
      </c>
      <c r="B43" s="36" t="s">
        <v>831</v>
      </c>
      <c r="C43" s="22" t="s">
        <v>841</v>
      </c>
      <c r="D43" s="21" t="s">
        <v>730</v>
      </c>
      <c r="E43" s="21" t="s">
        <v>842</v>
      </c>
      <c r="F43" s="22"/>
      <c r="G43" s="23">
        <v>70</v>
      </c>
      <c r="H43" s="53"/>
      <c r="I43" s="22"/>
      <c r="J43" s="22"/>
      <c r="K43" s="22"/>
      <c r="L43" s="22"/>
      <c r="M43" s="22"/>
      <c r="N43" s="22"/>
      <c r="O43" s="22"/>
      <c r="P43" s="22"/>
      <c r="Q43" s="22"/>
      <c r="R43" s="22"/>
      <c r="S43" s="22"/>
      <c r="T43" s="22"/>
      <c r="U43" s="22"/>
      <c r="V43" s="22"/>
      <c r="W43" s="22"/>
      <c r="X43" s="22"/>
      <c r="Y43" s="22"/>
      <c r="Z43" s="22"/>
      <c r="AA43" s="25"/>
    </row>
    <row r="44" spans="1:27">
      <c r="A44" s="26" t="s">
        <v>843</v>
      </c>
      <c r="B44" s="22"/>
      <c r="C44" s="22" t="s">
        <v>844</v>
      </c>
      <c r="D44" s="22"/>
      <c r="E44" s="21" t="s">
        <v>845</v>
      </c>
      <c r="F44" s="22"/>
      <c r="G44" s="25"/>
      <c r="H44" s="53"/>
      <c r="I44" s="22"/>
      <c r="J44" s="22"/>
      <c r="K44" s="22"/>
      <c r="L44" s="22"/>
      <c r="M44" s="22"/>
      <c r="N44" s="22"/>
      <c r="O44" s="22"/>
      <c r="P44" s="22"/>
      <c r="Q44" s="22"/>
      <c r="R44" s="22"/>
      <c r="S44" s="22"/>
      <c r="T44" s="22"/>
      <c r="U44" s="22"/>
      <c r="V44" s="22"/>
      <c r="W44" s="22"/>
      <c r="X44" s="22"/>
      <c r="Y44" s="22"/>
      <c r="Z44" s="22"/>
      <c r="AA44" s="25"/>
    </row>
    <row r="45" spans="1:27">
      <c r="A45" s="26" t="s">
        <v>846</v>
      </c>
      <c r="B45" s="22"/>
      <c r="C45" s="22"/>
      <c r="D45" s="22"/>
      <c r="E45" s="22"/>
      <c r="F45" s="22"/>
      <c r="G45" s="25"/>
      <c r="H45" s="53"/>
      <c r="I45" s="22"/>
      <c r="J45" s="22"/>
      <c r="K45" s="22"/>
      <c r="L45" s="22"/>
      <c r="M45" s="22"/>
      <c r="N45" s="22"/>
      <c r="O45" s="22"/>
      <c r="P45" s="22"/>
      <c r="Q45" s="22"/>
      <c r="R45" s="22"/>
      <c r="S45" s="22"/>
      <c r="T45" s="22"/>
      <c r="U45" s="22"/>
      <c r="V45" s="22"/>
      <c r="W45" s="22"/>
      <c r="X45" s="22"/>
      <c r="Y45" s="22"/>
      <c r="Z45" s="22"/>
      <c r="AA45" s="25"/>
    </row>
    <row r="46" spans="1:27">
      <c r="A46" s="26" t="s">
        <v>847</v>
      </c>
      <c r="B46" s="22"/>
      <c r="C46" s="22"/>
      <c r="D46" s="22"/>
      <c r="E46" s="22"/>
      <c r="F46" s="22"/>
      <c r="G46" s="25"/>
      <c r="H46" s="53"/>
      <c r="I46" s="22"/>
      <c r="J46" s="22"/>
      <c r="K46" s="22"/>
      <c r="L46" s="22"/>
      <c r="M46" s="22"/>
      <c r="N46" s="22"/>
      <c r="O46" s="22"/>
      <c r="P46" s="22"/>
      <c r="Q46" s="22"/>
      <c r="R46" s="22"/>
      <c r="S46" s="22"/>
      <c r="T46" s="22"/>
      <c r="U46" s="22"/>
      <c r="V46" s="22"/>
      <c r="W46" s="22"/>
      <c r="X46" s="22"/>
      <c r="Y46" s="22"/>
      <c r="Z46" s="22"/>
      <c r="AA46" s="25"/>
    </row>
    <row r="47" spans="1:27">
      <c r="A47" s="26" t="s">
        <v>841</v>
      </c>
      <c r="B47" s="22"/>
      <c r="C47" s="22"/>
      <c r="D47" s="22"/>
      <c r="E47" s="22"/>
      <c r="F47" s="22"/>
      <c r="G47" s="25"/>
      <c r="H47" s="53"/>
      <c r="I47" s="22"/>
      <c r="J47" s="22"/>
      <c r="K47" s="22"/>
      <c r="L47" s="22"/>
      <c r="M47" s="22"/>
      <c r="N47" s="22"/>
      <c r="O47" s="22"/>
      <c r="P47" s="22"/>
      <c r="Q47" s="22"/>
      <c r="R47" s="22"/>
      <c r="S47" s="22"/>
      <c r="T47" s="22"/>
      <c r="U47" s="22"/>
      <c r="V47" s="22"/>
      <c r="W47" s="22"/>
      <c r="X47" s="22"/>
      <c r="Y47" s="22"/>
      <c r="Z47" s="22"/>
      <c r="AA47" s="25"/>
    </row>
    <row r="48" spans="1:27">
      <c r="A48" s="29" t="s">
        <v>848</v>
      </c>
      <c r="B48" s="30"/>
      <c r="C48" s="30"/>
      <c r="D48" s="30"/>
      <c r="E48" s="30"/>
      <c r="F48" s="30"/>
      <c r="G48" s="31"/>
      <c r="H48" s="53"/>
      <c r="I48" s="22"/>
      <c r="J48" s="22"/>
      <c r="K48" s="22"/>
      <c r="L48" s="22"/>
      <c r="M48" s="22"/>
      <c r="N48" s="22"/>
      <c r="O48" s="22"/>
      <c r="P48" s="22"/>
      <c r="Q48" s="22"/>
      <c r="R48" s="22"/>
      <c r="S48" s="22"/>
      <c r="T48" s="22"/>
      <c r="U48" s="22"/>
      <c r="V48" s="22"/>
      <c r="W48" s="22"/>
      <c r="X48" s="22"/>
      <c r="Y48" s="22"/>
      <c r="Z48" s="22"/>
      <c r="AA48" s="25"/>
    </row>
    <row r="49" spans="1:27">
      <c r="A49" s="20" t="s">
        <v>811</v>
      </c>
      <c r="B49" s="36" t="s">
        <v>831</v>
      </c>
      <c r="C49" s="22" t="s">
        <v>849</v>
      </c>
      <c r="D49" s="21" t="s">
        <v>445</v>
      </c>
      <c r="E49" s="21" t="s">
        <v>850</v>
      </c>
      <c r="F49" s="22"/>
      <c r="G49" s="23">
        <v>51</v>
      </c>
      <c r="H49" s="53"/>
      <c r="I49" s="22"/>
      <c r="J49" s="22"/>
      <c r="K49" s="22"/>
      <c r="L49" s="22"/>
      <c r="M49" s="22"/>
      <c r="N49" s="22"/>
      <c r="O49" s="22"/>
      <c r="P49" s="22"/>
      <c r="Q49" s="22"/>
      <c r="R49" s="22"/>
      <c r="S49" s="22"/>
      <c r="T49" s="22"/>
      <c r="U49" s="22"/>
      <c r="V49" s="22"/>
      <c r="W49" s="22"/>
      <c r="X49" s="22"/>
      <c r="Y49" s="22"/>
      <c r="Z49" s="22"/>
      <c r="AA49" s="25"/>
    </row>
    <row r="50" spans="1:27">
      <c r="A50" s="26" t="s">
        <v>851</v>
      </c>
      <c r="B50" s="22"/>
      <c r="C50" s="22" t="s">
        <v>852</v>
      </c>
      <c r="D50" s="22"/>
      <c r="E50" s="21" t="s">
        <v>853</v>
      </c>
      <c r="F50" s="22"/>
      <c r="G50" s="25"/>
      <c r="H50" s="53"/>
      <c r="I50" s="22"/>
      <c r="J50" s="22"/>
      <c r="K50" s="22"/>
      <c r="L50" s="22"/>
      <c r="M50" s="22"/>
      <c r="N50" s="22"/>
      <c r="O50" s="22"/>
      <c r="P50" s="22"/>
      <c r="Q50" s="22"/>
      <c r="R50" s="22"/>
      <c r="S50" s="22"/>
      <c r="T50" s="22"/>
      <c r="U50" s="22"/>
      <c r="V50" s="22"/>
      <c r="W50" s="22"/>
      <c r="X50" s="22"/>
      <c r="Y50" s="22"/>
      <c r="Z50" s="22"/>
      <c r="AA50" s="25"/>
    </row>
    <row r="51" spans="1:27">
      <c r="A51" s="26" t="s">
        <v>854</v>
      </c>
      <c r="B51" s="22"/>
      <c r="C51" s="22"/>
      <c r="D51" s="22"/>
      <c r="E51" s="22"/>
      <c r="F51" s="22"/>
      <c r="G51" s="25"/>
      <c r="H51" s="53"/>
      <c r="I51" s="22"/>
      <c r="J51" s="22"/>
      <c r="K51" s="22"/>
      <c r="L51" s="22"/>
      <c r="M51" s="22"/>
      <c r="N51" s="22"/>
      <c r="O51" s="22"/>
      <c r="P51" s="22"/>
      <c r="Q51" s="22"/>
      <c r="R51" s="22"/>
      <c r="S51" s="22"/>
      <c r="T51" s="22"/>
      <c r="U51" s="22"/>
      <c r="V51" s="22"/>
      <c r="W51" s="22"/>
      <c r="X51" s="22"/>
      <c r="Y51" s="22"/>
      <c r="Z51" s="22"/>
      <c r="AA51" s="25"/>
    </row>
    <row r="52" spans="1:27">
      <c r="A52" s="26" t="s">
        <v>849</v>
      </c>
      <c r="B52" s="22"/>
      <c r="C52" s="22"/>
      <c r="D52" s="22"/>
      <c r="E52" s="22"/>
      <c r="F52" s="22"/>
      <c r="G52" s="25"/>
      <c r="H52" s="53"/>
      <c r="I52" s="22"/>
      <c r="J52" s="22"/>
      <c r="K52" s="22"/>
      <c r="L52" s="22"/>
      <c r="M52" s="22"/>
      <c r="N52" s="22"/>
      <c r="O52" s="22"/>
      <c r="P52" s="22"/>
      <c r="Q52" s="22"/>
      <c r="R52" s="22"/>
      <c r="S52" s="22"/>
      <c r="T52" s="22"/>
      <c r="U52" s="22"/>
      <c r="V52" s="22"/>
      <c r="W52" s="22"/>
      <c r="X52" s="22"/>
      <c r="Y52" s="22"/>
      <c r="Z52" s="22"/>
      <c r="AA52" s="25"/>
    </row>
    <row r="53" spans="1:27">
      <c r="A53" s="26" t="s">
        <v>855</v>
      </c>
      <c r="B53" s="22"/>
      <c r="C53" s="22"/>
      <c r="D53" s="22"/>
      <c r="E53" s="22"/>
      <c r="F53" s="22"/>
      <c r="G53" s="25"/>
      <c r="H53" s="53"/>
      <c r="I53" s="22"/>
      <c r="J53" s="22"/>
      <c r="K53" s="22"/>
      <c r="L53" s="22"/>
      <c r="M53" s="22"/>
      <c r="N53" s="22"/>
      <c r="O53" s="22"/>
      <c r="P53" s="22"/>
      <c r="Q53" s="22"/>
      <c r="R53" s="22"/>
      <c r="S53" s="22"/>
      <c r="T53" s="22"/>
      <c r="U53" s="22"/>
      <c r="V53" s="22"/>
      <c r="W53" s="22"/>
      <c r="X53" s="22"/>
      <c r="Y53" s="22"/>
      <c r="Z53" s="22"/>
      <c r="AA53" s="25"/>
    </row>
    <row r="54" spans="1:27">
      <c r="A54" s="29" t="s">
        <v>856</v>
      </c>
      <c r="B54" s="30"/>
      <c r="C54" s="30"/>
      <c r="D54" s="30"/>
      <c r="E54" s="30"/>
      <c r="F54" s="30"/>
      <c r="G54" s="31"/>
      <c r="H54" s="53"/>
      <c r="I54" s="22"/>
      <c r="J54" s="22"/>
      <c r="K54" s="22"/>
      <c r="L54" s="22"/>
      <c r="M54" s="22"/>
      <c r="N54" s="22"/>
      <c r="O54" s="22"/>
      <c r="P54" s="22"/>
      <c r="Q54" s="22"/>
      <c r="R54" s="22"/>
      <c r="S54" s="22"/>
      <c r="T54" s="22"/>
      <c r="U54" s="22"/>
      <c r="V54" s="22"/>
      <c r="W54" s="22"/>
      <c r="X54" s="22"/>
      <c r="Y54" s="22"/>
      <c r="Z54" s="22"/>
      <c r="AA54" s="25"/>
    </row>
    <row r="55" spans="1:27">
      <c r="A55" s="20" t="s">
        <v>818</v>
      </c>
      <c r="B55" s="36" t="s">
        <v>831</v>
      </c>
      <c r="C55" s="22" t="s">
        <v>857</v>
      </c>
      <c r="D55" s="21" t="s">
        <v>819</v>
      </c>
      <c r="E55" s="21" t="s">
        <v>858</v>
      </c>
      <c r="F55" s="22"/>
      <c r="G55" s="23">
        <v>50</v>
      </c>
      <c r="H55" s="53"/>
      <c r="I55" s="22"/>
      <c r="J55" s="22"/>
      <c r="K55" s="22"/>
      <c r="L55" s="22"/>
      <c r="M55" s="22"/>
      <c r="N55" s="22"/>
      <c r="O55" s="22"/>
      <c r="P55" s="22"/>
      <c r="Q55" s="22"/>
      <c r="R55" s="22"/>
      <c r="S55" s="22"/>
      <c r="T55" s="22"/>
      <c r="U55" s="22"/>
      <c r="V55" s="22"/>
      <c r="W55" s="22"/>
      <c r="X55" s="22"/>
      <c r="Y55" s="22"/>
      <c r="Z55" s="22"/>
      <c r="AA55" s="25"/>
    </row>
    <row r="56" spans="1:27">
      <c r="A56" s="26" t="s">
        <v>859</v>
      </c>
      <c r="B56" s="22"/>
      <c r="C56" s="22"/>
      <c r="D56" s="22"/>
      <c r="E56" s="22"/>
      <c r="F56" s="22"/>
      <c r="G56" s="25"/>
      <c r="H56" s="53"/>
      <c r="I56" s="22"/>
      <c r="J56" s="22"/>
      <c r="K56" s="22"/>
      <c r="L56" s="22"/>
      <c r="M56" s="22"/>
      <c r="N56" s="22"/>
      <c r="O56" s="22"/>
      <c r="P56" s="22"/>
      <c r="Q56" s="22"/>
      <c r="R56" s="22"/>
      <c r="S56" s="22"/>
      <c r="T56" s="22"/>
      <c r="U56" s="22"/>
      <c r="V56" s="22"/>
      <c r="W56" s="22"/>
      <c r="X56" s="22"/>
      <c r="Y56" s="22"/>
      <c r="Z56" s="22"/>
      <c r="AA56" s="25"/>
    </row>
    <row r="57" spans="1:27">
      <c r="A57" s="26" t="s">
        <v>860</v>
      </c>
      <c r="B57" s="22"/>
      <c r="C57" s="22"/>
      <c r="D57" s="22"/>
      <c r="E57" s="22"/>
      <c r="F57" s="22"/>
      <c r="G57" s="25"/>
      <c r="H57" s="53"/>
      <c r="I57" s="22"/>
      <c r="J57" s="22"/>
      <c r="K57" s="22"/>
      <c r="L57" s="22"/>
      <c r="M57" s="22"/>
      <c r="N57" s="22"/>
      <c r="O57" s="22"/>
      <c r="P57" s="22"/>
      <c r="Q57" s="22"/>
      <c r="R57" s="22"/>
      <c r="S57" s="22"/>
      <c r="T57" s="22"/>
      <c r="U57" s="22"/>
      <c r="V57" s="22"/>
      <c r="W57" s="22"/>
      <c r="X57" s="22"/>
      <c r="Y57" s="22"/>
      <c r="Z57" s="22"/>
      <c r="AA57" s="25"/>
    </row>
    <row r="58" spans="1:27">
      <c r="A58" s="26" t="s">
        <v>861</v>
      </c>
      <c r="B58" s="22"/>
      <c r="C58" s="22"/>
      <c r="D58" s="22"/>
      <c r="E58" s="22"/>
      <c r="F58" s="22"/>
      <c r="G58" s="25"/>
      <c r="H58" s="53"/>
      <c r="I58" s="22"/>
      <c r="J58" s="22"/>
      <c r="K58" s="22"/>
      <c r="L58" s="22"/>
      <c r="M58" s="22"/>
      <c r="N58" s="22"/>
      <c r="O58" s="22"/>
      <c r="P58" s="22"/>
      <c r="Q58" s="22"/>
      <c r="R58" s="22"/>
      <c r="S58" s="22"/>
      <c r="T58" s="22"/>
      <c r="U58" s="22"/>
      <c r="V58" s="22"/>
      <c r="W58" s="22"/>
      <c r="X58" s="22"/>
      <c r="Y58" s="22"/>
      <c r="Z58" s="22"/>
      <c r="AA58" s="25"/>
    </row>
    <row r="59" spans="1:27">
      <c r="A59" s="26" t="s">
        <v>857</v>
      </c>
      <c r="B59" s="22"/>
      <c r="C59" s="22"/>
      <c r="D59" s="22"/>
      <c r="E59" s="22"/>
      <c r="F59" s="22"/>
      <c r="G59" s="25"/>
      <c r="H59" s="53"/>
      <c r="I59" s="22"/>
      <c r="J59" s="22"/>
      <c r="K59" s="22"/>
      <c r="L59" s="22"/>
      <c r="M59" s="22"/>
      <c r="N59" s="22"/>
      <c r="O59" s="22"/>
      <c r="P59" s="22"/>
      <c r="Q59" s="22"/>
      <c r="R59" s="22"/>
      <c r="S59" s="22"/>
      <c r="T59" s="22"/>
      <c r="U59" s="22"/>
      <c r="V59" s="22"/>
      <c r="W59" s="22"/>
      <c r="X59" s="22"/>
      <c r="Y59" s="22"/>
      <c r="Z59" s="22"/>
      <c r="AA59" s="25"/>
    </row>
    <row r="60" spans="1:27">
      <c r="A60" s="29" t="s">
        <v>862</v>
      </c>
      <c r="B60" s="30"/>
      <c r="C60" s="30"/>
      <c r="D60" s="30"/>
      <c r="E60" s="30"/>
      <c r="F60" s="30"/>
      <c r="G60" s="31"/>
      <c r="H60" s="53"/>
      <c r="I60" s="22"/>
      <c r="J60" s="22"/>
      <c r="K60" s="22"/>
      <c r="L60" s="22"/>
      <c r="M60" s="22"/>
      <c r="N60" s="22"/>
      <c r="O60" s="22"/>
      <c r="P60" s="22"/>
      <c r="Q60" s="22"/>
      <c r="R60" s="22"/>
      <c r="S60" s="22"/>
      <c r="T60" s="22"/>
      <c r="U60" s="22"/>
      <c r="V60" s="22"/>
      <c r="W60" s="22"/>
      <c r="X60" s="22"/>
      <c r="Y60" s="22"/>
      <c r="Z60" s="22"/>
      <c r="AA60" s="25"/>
    </row>
    <row r="61" spans="1:27">
      <c r="A61" s="26" t="s">
        <v>863</v>
      </c>
      <c r="B61" s="22"/>
      <c r="C61" s="22"/>
      <c r="D61" s="22"/>
      <c r="E61" s="22" t="s">
        <v>784</v>
      </c>
      <c r="F61" s="22" t="s">
        <v>731</v>
      </c>
      <c r="G61" s="25">
        <f>SUM(G2+G55)</f>
        <v>143</v>
      </c>
      <c r="H61" s="22"/>
      <c r="I61" s="22"/>
      <c r="J61" s="22"/>
      <c r="K61" s="22"/>
      <c r="L61" s="22"/>
      <c r="M61" s="22"/>
      <c r="N61" s="22"/>
      <c r="O61" s="22"/>
      <c r="P61" s="22"/>
      <c r="Q61" s="22"/>
      <c r="R61" s="22"/>
      <c r="S61" s="22"/>
      <c r="T61" s="22"/>
      <c r="U61" s="22"/>
      <c r="V61" s="22"/>
      <c r="W61" s="22"/>
      <c r="X61" s="22"/>
      <c r="Y61" s="22"/>
      <c r="Z61" s="22"/>
      <c r="AA61" s="25"/>
    </row>
    <row r="62" spans="1:27">
      <c r="A62" s="26" t="s">
        <v>863</v>
      </c>
      <c r="B62" s="22"/>
      <c r="C62" s="22"/>
      <c r="D62" s="22"/>
      <c r="E62" s="22" t="s">
        <v>779</v>
      </c>
      <c r="F62" s="22" t="s">
        <v>731</v>
      </c>
      <c r="G62" s="25"/>
      <c r="H62" s="22"/>
      <c r="I62" s="22"/>
      <c r="J62" s="22"/>
      <c r="K62" s="22"/>
      <c r="L62" s="22"/>
      <c r="M62" s="22"/>
      <c r="N62" s="22"/>
      <c r="O62" s="22"/>
      <c r="P62" s="22"/>
      <c r="Q62" s="22"/>
      <c r="R62" s="22"/>
      <c r="S62" s="22"/>
      <c r="T62" s="22"/>
      <c r="U62" s="22"/>
      <c r="V62" s="22"/>
      <c r="W62" s="22"/>
      <c r="X62" s="22"/>
      <c r="Y62" s="22"/>
      <c r="Z62" s="22"/>
      <c r="AA62" s="25"/>
    </row>
    <row r="63" spans="1:27">
      <c r="A63" s="26"/>
      <c r="B63" s="22"/>
      <c r="C63" s="22"/>
      <c r="D63" s="22"/>
      <c r="E63" s="22"/>
      <c r="F63" s="22"/>
      <c r="G63" s="25"/>
      <c r="H63" s="22"/>
      <c r="I63" s="22"/>
      <c r="J63" s="22"/>
      <c r="K63" s="22"/>
      <c r="L63" s="22"/>
      <c r="M63" s="22"/>
      <c r="N63" s="22"/>
      <c r="O63" s="22"/>
      <c r="P63" s="22"/>
      <c r="Q63" s="22"/>
      <c r="R63" s="22"/>
      <c r="S63" s="22"/>
      <c r="T63" s="22"/>
      <c r="U63" s="22"/>
      <c r="V63" s="22"/>
      <c r="W63" s="22"/>
      <c r="X63" s="22"/>
      <c r="Y63" s="22"/>
      <c r="Z63" s="22"/>
      <c r="AA63" s="25"/>
    </row>
    <row r="64" spans="1:27">
      <c r="A64" s="26"/>
      <c r="B64" s="22"/>
      <c r="C64" s="22"/>
      <c r="D64" s="22"/>
      <c r="E64" s="22"/>
      <c r="F64" s="22"/>
      <c r="G64" s="25"/>
      <c r="H64" s="22"/>
      <c r="I64" s="22"/>
      <c r="J64" s="22"/>
      <c r="K64" s="22"/>
      <c r="L64" s="22"/>
      <c r="M64" s="22"/>
      <c r="N64" s="22"/>
      <c r="O64" s="22"/>
      <c r="P64" s="22"/>
      <c r="Q64" s="22"/>
      <c r="R64" s="22"/>
      <c r="S64" s="22"/>
      <c r="T64" s="22"/>
      <c r="U64" s="22"/>
      <c r="V64" s="22"/>
      <c r="W64" s="22"/>
      <c r="X64" s="22"/>
      <c r="Y64" s="22"/>
      <c r="Z64" s="22"/>
      <c r="AA64" s="25"/>
    </row>
    <row r="65" spans="1:27">
      <c r="A65" s="26"/>
      <c r="B65" s="22"/>
      <c r="C65" s="22"/>
      <c r="D65" s="22"/>
      <c r="E65" s="22"/>
      <c r="F65" s="22"/>
      <c r="G65" s="25"/>
      <c r="H65" s="22"/>
      <c r="I65" s="30"/>
      <c r="J65" s="30"/>
      <c r="K65" s="30"/>
      <c r="L65" s="30"/>
      <c r="M65" s="30"/>
      <c r="N65" s="30"/>
      <c r="O65" s="30"/>
      <c r="P65" s="30"/>
      <c r="Q65" s="30"/>
      <c r="R65" s="30"/>
      <c r="S65" s="30"/>
      <c r="T65" s="30"/>
      <c r="U65" s="30"/>
      <c r="V65" s="30"/>
      <c r="W65" s="30"/>
      <c r="X65" s="30"/>
      <c r="Y65" s="30"/>
      <c r="Z65" s="30"/>
      <c r="AA65" s="31"/>
    </row>
    <row r="66" spans="1:27">
      <c r="A66" s="26"/>
      <c r="B66" s="22"/>
      <c r="C66" s="22"/>
      <c r="D66" s="22"/>
      <c r="E66" s="22"/>
      <c r="F66" s="22"/>
      <c r="G66" s="25"/>
      <c r="H66" s="22"/>
    </row>
    <row r="67" spans="1:27">
      <c r="A67" s="29"/>
      <c r="B67" s="30"/>
      <c r="C67" s="30"/>
      <c r="D67" s="30"/>
      <c r="E67" s="30"/>
      <c r="F67" s="30"/>
      <c r="G67" s="31"/>
      <c r="H6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5F34BE56-EDF7-441A-8A0F-64F4E0C53270}"/>
</file>

<file path=customXml/itemProps2.xml><?xml version="1.0" encoding="utf-8"?>
<ds:datastoreItem xmlns:ds="http://schemas.openxmlformats.org/officeDocument/2006/customXml" ds:itemID="{B32C10C1-ECF2-449C-A0B6-2FABE98F6809}"/>
</file>

<file path=customXml/itemProps3.xml><?xml version="1.0" encoding="utf-8"?>
<ds:datastoreItem xmlns:ds="http://schemas.openxmlformats.org/officeDocument/2006/customXml" ds:itemID="{F4388E8E-3E44-4634-B69C-00C7C837F37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Michael Ruiz [WA]</cp:lastModifiedBy>
  <cp:revision/>
  <dcterms:created xsi:type="dcterms:W3CDTF">2025-02-24T18:32:48Z</dcterms:created>
  <dcterms:modified xsi:type="dcterms:W3CDTF">2026-06-10T22:37:39Z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