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School Board Elections/2026 FIles/"/>
    </mc:Choice>
  </mc:AlternateContent>
  <xr:revisionPtr revIDLastSave="9" documentId="8_{5FF2EE91-4498-4758-BFB1-1D9BE371A0ED}" xr6:coauthVersionLast="47" xr6:coauthVersionMax="47" xr10:uidLastSave="{6BF4A3D2-FB89-4FDC-A924-D01F078CD051}"/>
  <bookViews>
    <workbookView xWindow="1660" yWindow="160" windowWidth="19950" windowHeight="14160" xr2:uid="{00000000-000D-0000-FFFF-FFFF00000000}"/>
  </bookViews>
  <sheets>
    <sheet name="Registrant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1" i="2" l="1"/>
  <c r="J11" i="2"/>
  <c r="I11" i="2"/>
  <c r="A11" i="2"/>
  <c r="AL20" i="2"/>
  <c r="J20" i="2"/>
  <c r="I20" i="2"/>
  <c r="A20" i="2"/>
  <c r="AL19" i="2"/>
  <c r="J19" i="2"/>
  <c r="I19" i="2"/>
  <c r="A19" i="2"/>
  <c r="AL5" i="2"/>
  <c r="J5" i="2"/>
  <c r="I5" i="2"/>
  <c r="A5" i="2"/>
  <c r="AL4" i="2"/>
  <c r="J4" i="2"/>
  <c r="I4" i="2"/>
  <c r="A4" i="2"/>
  <c r="AL35" i="2"/>
  <c r="J35" i="2"/>
  <c r="I35" i="2"/>
  <c r="A35" i="2"/>
  <c r="AL13" i="2"/>
  <c r="J13" i="2"/>
  <c r="I13" i="2"/>
  <c r="A13" i="2"/>
  <c r="AL42" i="2"/>
  <c r="J42" i="2"/>
  <c r="I42" i="2"/>
  <c r="A42" i="2"/>
  <c r="AL41" i="2"/>
  <c r="J41" i="2"/>
  <c r="I41" i="2"/>
  <c r="A41" i="2"/>
  <c r="AL34" i="2"/>
  <c r="J34" i="2"/>
  <c r="I34" i="2"/>
  <c r="A34" i="2"/>
  <c r="AL31" i="2"/>
  <c r="J31" i="2"/>
  <c r="I31" i="2"/>
  <c r="A31" i="2"/>
  <c r="AL16" i="2"/>
  <c r="J16" i="2"/>
  <c r="I16" i="2"/>
  <c r="A16" i="2"/>
  <c r="AL18" i="2"/>
  <c r="J18" i="2"/>
  <c r="I18" i="2"/>
  <c r="A18" i="2"/>
  <c r="AL2" i="2"/>
  <c r="J2" i="2"/>
  <c r="I2" i="2"/>
  <c r="A2" i="2"/>
  <c r="AL30" i="2"/>
  <c r="J30" i="2"/>
  <c r="I30" i="2"/>
  <c r="A30" i="2"/>
  <c r="AL3" i="2"/>
  <c r="J3" i="2"/>
  <c r="I3" i="2"/>
  <c r="A3" i="2"/>
  <c r="AL25" i="2"/>
  <c r="J25" i="2"/>
  <c r="I25" i="2"/>
  <c r="A25" i="2"/>
  <c r="AL26" i="2"/>
  <c r="J26" i="2"/>
  <c r="I26" i="2"/>
  <c r="A26" i="2"/>
  <c r="AL7" i="2"/>
  <c r="J7" i="2"/>
  <c r="I7" i="2"/>
  <c r="A7" i="2"/>
  <c r="AL29" i="2"/>
  <c r="J29" i="2"/>
  <c r="I29" i="2"/>
  <c r="A29" i="2"/>
  <c r="AL37" i="2"/>
  <c r="J37" i="2"/>
  <c r="I37" i="2"/>
  <c r="A37" i="2"/>
  <c r="AL9" i="2"/>
  <c r="J9" i="2"/>
  <c r="I9" i="2"/>
  <c r="A9" i="2"/>
  <c r="AL33" i="2"/>
  <c r="J33" i="2"/>
  <c r="I33" i="2"/>
  <c r="A33" i="2"/>
  <c r="AL23" i="2"/>
  <c r="J23" i="2"/>
  <c r="I23" i="2"/>
  <c r="A23" i="2"/>
  <c r="AL15" i="2"/>
  <c r="J15" i="2"/>
  <c r="I15" i="2"/>
  <c r="A15" i="2"/>
  <c r="AL40" i="2"/>
  <c r="J40" i="2"/>
  <c r="I40" i="2"/>
  <c r="A40" i="2"/>
  <c r="AL17" i="2"/>
  <c r="J17" i="2"/>
  <c r="I17" i="2"/>
  <c r="A17" i="2"/>
  <c r="AL10" i="2"/>
  <c r="J10" i="2"/>
  <c r="I10" i="2"/>
  <c r="A10" i="2"/>
  <c r="AL44" i="2"/>
  <c r="J44" i="2"/>
  <c r="I44" i="2"/>
  <c r="A44" i="2"/>
  <c r="AL12" i="2"/>
  <c r="A12" i="2"/>
  <c r="AL36" i="2"/>
  <c r="J36" i="2"/>
  <c r="I36" i="2"/>
  <c r="A36" i="2"/>
  <c r="AL32" i="2"/>
  <c r="J32" i="2"/>
  <c r="I32" i="2"/>
  <c r="A32" i="2"/>
  <c r="AL27" i="2"/>
  <c r="J27" i="2"/>
  <c r="I27" i="2"/>
  <c r="A27" i="2"/>
  <c r="AL38" i="2"/>
  <c r="J38" i="2"/>
  <c r="I38" i="2"/>
  <c r="A38" i="2"/>
  <c r="AL21" i="2"/>
  <c r="J21" i="2"/>
  <c r="I21" i="2"/>
  <c r="A21" i="2"/>
  <c r="AL6" i="2"/>
  <c r="J6" i="2"/>
  <c r="I6" i="2"/>
  <c r="A6" i="2"/>
  <c r="AL24" i="2"/>
  <c r="A24" i="2"/>
  <c r="AL39" i="2"/>
  <c r="J39" i="2"/>
  <c r="I39" i="2"/>
  <c r="A39" i="2"/>
  <c r="AL22" i="2"/>
  <c r="A22" i="2"/>
  <c r="AL14" i="2"/>
  <c r="J14" i="2"/>
  <c r="I14" i="2"/>
  <c r="A14" i="2"/>
  <c r="AL8" i="2"/>
  <c r="J8" i="2"/>
  <c r="I8" i="2"/>
  <c r="A8" i="2"/>
  <c r="AL43" i="2"/>
  <c r="J43" i="2"/>
  <c r="I43" i="2"/>
  <c r="A43" i="2"/>
  <c r="AL28" i="2"/>
  <c r="J28" i="2"/>
  <c r="I28" i="2"/>
  <c r="A28" i="2"/>
</calcChain>
</file>

<file path=xl/sharedStrings.xml><?xml version="1.0" encoding="utf-8"?>
<sst xmlns="http://schemas.openxmlformats.org/spreadsheetml/2006/main" count="1179" uniqueCount="596">
  <si>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</si>
  <si>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</si>
  <si>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</si>
  <si>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</si>
  <si>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</si>
  <si>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</si>
  <si>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</si>
  <si>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</si>
  <si>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</si>
  <si>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</si>
  <si>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</si>
  <si>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</si>
  <si>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</si>
  <si>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</si>
  <si>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</si>
  <si>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</si>
  <si>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</si>
  <si>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</si>
  <si>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</si>
  <si>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</si>
  <si>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</si>
  <si>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</si>
  <si>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</si>
  <si>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</si>
  <si>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</si>
  <si>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</si>
  <si>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</si>
  <si>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</si>
  <si>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</si>
  <si>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</si>
  <si>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</si>
  <si>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</si>
  <si>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</si>
  <si>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</si>
  <si>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</si>
  <si>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</si>
  <si>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</si>
  <si>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</si>
  <si>
    <t>Melissa</t>
  </si>
  <si>
    <t>Dan</t>
  </si>
  <si>
    <t>melissa.dan@floridaea.org</t>
  </si>
  <si>
    <t>Florida Education Association</t>
  </si>
  <si>
    <t>She/Her</t>
  </si>
  <si>
    <t>Facilitators</t>
  </si>
  <si>
    <t>Yes</t>
  </si>
  <si>
    <t>N/A</t>
  </si>
  <si>
    <t>My local or UniServ Council is my employer. Reimburse my LOCAL or UNISERV COUNCIL</t>
  </si>
  <si>
    <t>Palm Beach County Classroom Teachers Association</t>
  </si>
  <si>
    <t>Justin Katz</t>
  </si>
  <si>
    <t>justin.katz@floridaea.org</t>
  </si>
  <si>
    <t>PALM BEACH COUNTY CLASSROOM TEACHERS ASSOCIATION</t>
  </si>
  <si>
    <t>5618013373</t>
  </si>
  <si>
    <t>Jenefir Dan</t>
  </si>
  <si>
    <t>561-370-8333</t>
  </si>
  <si>
    <t>Dan, Melissa</t>
  </si>
  <si>
    <t>1202 Avondale Lane</t>
  </si>
  <si>
    <t>West Palm Beach</t>
  </si>
  <si>
    <t>Florida</t>
  </si>
  <si>
    <t>FL</t>
  </si>
  <si>
    <t>33409</t>
  </si>
  <si>
    <t>Asian and Pacific Islander</t>
  </si>
  <si>
    <t>Straight/Heterosexual</t>
  </si>
  <si>
    <t>Woman</t>
  </si>
  <si>
    <t>36-45</t>
  </si>
  <si>
    <t>Mid career (6-10 years)</t>
  </si>
  <si>
    <t>Accepted</t>
  </si>
  <si>
    <t>Self-Registration</t>
  </si>
  <si>
    <t>Beth</t>
  </si>
  <si>
    <t>Barton</t>
  </si>
  <si>
    <t>Beth.Barton@ieanea.org</t>
  </si>
  <si>
    <t>Illinois Education Association-NEA</t>
  </si>
  <si>
    <t>Iodine and Seafood</t>
  </si>
  <si>
    <t>My state is my employer. Reimburse my STATE</t>
  </si>
  <si>
    <t>7734567651</t>
  </si>
  <si>
    <t>JAMES BARTON</t>
  </si>
  <si>
    <t>773-619-2647</t>
  </si>
  <si>
    <t>Barton, Beth</t>
  </si>
  <si>
    <t>9509 Nichols Ave_x000D_
House</t>
  </si>
  <si>
    <t>9509 Nichols Ave</t>
  </si>
  <si>
    <t>Franklin Park</t>
  </si>
  <si>
    <t>IL - ILLINOIS</t>
  </si>
  <si>
    <t>60131</t>
  </si>
  <si>
    <t>White</t>
  </si>
  <si>
    <t>46-60</t>
  </si>
  <si>
    <t>Lindsay</t>
  </si>
  <si>
    <t>Bova</t>
  </si>
  <si>
    <t>lindsay.bova@knea.org</t>
  </si>
  <si>
    <t>Kansas NEA</t>
  </si>
  <si>
    <t>308-940-2880</t>
  </si>
  <si>
    <t>Lauren Bova</t>
  </si>
  <si>
    <t>785-221-1809</t>
  </si>
  <si>
    <t>Bova, Lindsay</t>
  </si>
  <si>
    <t>1808 E 29th St</t>
  </si>
  <si>
    <t>Lawrence</t>
  </si>
  <si>
    <t>Kansas</t>
  </si>
  <si>
    <t>KS</t>
  </si>
  <si>
    <t>66046</t>
  </si>
  <si>
    <t>Lesbian</t>
  </si>
  <si>
    <t>Veteran (11-19 years)</t>
  </si>
  <si>
    <t>Meighan</t>
  </si>
  <si>
    <t>Davis</t>
  </si>
  <si>
    <t>mdavis@nea.org</t>
  </si>
  <si>
    <t>National Education Association</t>
  </si>
  <si>
    <t>+14437587303</t>
  </si>
  <si>
    <t>Dustin Davis</t>
  </si>
  <si>
    <t>919-636-1091</t>
  </si>
  <si>
    <t>Davis, Meighan</t>
  </si>
  <si>
    <t>7201 Alden Way Apt 5028_x000D_
Apt 5028</t>
  </si>
  <si>
    <t>7201 Alden Way Apt 5028</t>
  </si>
  <si>
    <t>Hanover</t>
  </si>
  <si>
    <t>Maryland</t>
  </si>
  <si>
    <t>MD</t>
  </si>
  <si>
    <t>21076</t>
  </si>
  <si>
    <t>Veteran (20-29 years)</t>
  </si>
  <si>
    <t>Not Applicable</t>
  </si>
  <si>
    <t>Hedy</t>
  </si>
  <si>
    <t>Eischeid</t>
  </si>
  <si>
    <t>hedy.eischeid@neaalaska.org</t>
  </si>
  <si>
    <t>NEA-Alaska</t>
  </si>
  <si>
    <t>9078021556</t>
  </si>
  <si>
    <t>Theodore J Eischeid</t>
  </si>
  <si>
    <t>907-215-0312</t>
  </si>
  <si>
    <t>Eischeid, Hedy</t>
  </si>
  <si>
    <t>410 Mellow Place_x000D_
Mellow Place</t>
  </si>
  <si>
    <t>410 Mellow Place</t>
  </si>
  <si>
    <t>Anchorage</t>
  </si>
  <si>
    <t>Alaska</t>
  </si>
  <si>
    <t>AK</t>
  </si>
  <si>
    <t>99508</t>
  </si>
  <si>
    <t>No</t>
  </si>
  <si>
    <t>Monet</t>
  </si>
  <si>
    <t>Reilly</t>
  </si>
  <si>
    <t>mreilly@psea.org</t>
  </si>
  <si>
    <t>Pennsylvania State Education Assn</t>
  </si>
  <si>
    <t>215-834-2265</t>
  </si>
  <si>
    <t>Melanie Mosley</t>
  </si>
  <si>
    <t>267-357-2424</t>
  </si>
  <si>
    <t>Reilly, Monet</t>
  </si>
  <si>
    <t>400 Glendale Rd, D10</t>
  </si>
  <si>
    <t>Havertown</t>
  </si>
  <si>
    <t>Pennsylvania</t>
  </si>
  <si>
    <t>PA</t>
  </si>
  <si>
    <t>19083</t>
  </si>
  <si>
    <t>Black or African American</t>
  </si>
  <si>
    <t>Other</t>
  </si>
  <si>
    <t>Natasha</t>
  </si>
  <si>
    <t>Eckart Baning</t>
  </si>
  <si>
    <t>neckartbaning@vtnea.org</t>
  </si>
  <si>
    <t>Vermont-NEA</t>
  </si>
  <si>
    <t>She/They</t>
  </si>
  <si>
    <t>State Staff: Southern Vermont</t>
  </si>
  <si>
    <t>8025222254</t>
  </si>
  <si>
    <t>Anne Ward</t>
  </si>
  <si>
    <t>802-498-7111</t>
  </si>
  <si>
    <t>Eckart Baning, Natasha</t>
  </si>
  <si>
    <t>579 Minister Brook Road</t>
  </si>
  <si>
    <t>Worcester</t>
  </si>
  <si>
    <t>Vermont</t>
  </si>
  <si>
    <t>05682</t>
  </si>
  <si>
    <t>Pansexual</t>
  </si>
  <si>
    <t>Anthony</t>
  </si>
  <si>
    <t>Brisson</t>
  </si>
  <si>
    <t>abrisson@nea.org</t>
  </si>
  <si>
    <t>He/Him</t>
  </si>
  <si>
    <t>FANEA Headquarters Staff</t>
  </si>
  <si>
    <t>I will book my own hotel room</t>
  </si>
  <si>
    <t>+18606179727</t>
  </si>
  <si>
    <t>Ryan Cathcart</t>
  </si>
  <si>
    <t>703-216-4246</t>
  </si>
  <si>
    <t>Brisson, Anthony</t>
  </si>
  <si>
    <t>5615 Governors Pond Cir.</t>
  </si>
  <si>
    <t>Alexandria</t>
  </si>
  <si>
    <t>Virginia</t>
  </si>
  <si>
    <t>VA</t>
  </si>
  <si>
    <t>22310</t>
  </si>
  <si>
    <t>Gay</t>
  </si>
  <si>
    <t>Man</t>
  </si>
  <si>
    <t>Ellen</t>
  </si>
  <si>
    <t>Holmes</t>
  </si>
  <si>
    <t>Eholmes@nea.org</t>
  </si>
  <si>
    <t>2076605589</t>
  </si>
  <si>
    <t>KELLY A HOLMES</t>
  </si>
  <si>
    <t>207-660-5590</t>
  </si>
  <si>
    <t>Holmes, Ellen</t>
  </si>
  <si>
    <t>3 Canaan Road_x000D_
2875 North Palermo Road</t>
  </si>
  <si>
    <t>3 Canaan Road</t>
  </si>
  <si>
    <t>Pittsfield</t>
  </si>
  <si>
    <t>maine</t>
  </si>
  <si>
    <t>04967</t>
  </si>
  <si>
    <t>Multiracial</t>
  </si>
  <si>
    <t>Stephanie</t>
  </si>
  <si>
    <t>Kunkel</t>
  </si>
  <si>
    <t>stephanie.kunkel@floridaea.org</t>
  </si>
  <si>
    <t>Prefer not to answer</t>
  </si>
  <si>
    <t>K12 Member (ESP/Certificate)</t>
  </si>
  <si>
    <t>King sized bed please</t>
  </si>
  <si>
    <t>8503204208</t>
  </si>
  <si>
    <t>Bret Maxwell</t>
  </si>
  <si>
    <t>850-228-7079</t>
  </si>
  <si>
    <t>Kunkel, Stephanie</t>
  </si>
  <si>
    <t>8610 Milford Ct_x000D_
8610 Milford Ct</t>
  </si>
  <si>
    <t>8610 Milford Ct</t>
  </si>
  <si>
    <t>Tallahassee</t>
  </si>
  <si>
    <t>32312</t>
  </si>
  <si>
    <t>Kathleen</t>
  </si>
  <si>
    <t>Jesuit</t>
  </si>
  <si>
    <t>kathleen.jesuit@gmail.com</t>
  </si>
  <si>
    <t>Not Listed</t>
  </si>
  <si>
    <t>traveling with Kara Zielinski.  Please locate rooms near each other.</t>
  </si>
  <si>
    <t>Allergic to penicillin</t>
  </si>
  <si>
    <t>6306249447</t>
  </si>
  <si>
    <t>Jason Jesuit</t>
  </si>
  <si>
    <t>630-669-4164</t>
  </si>
  <si>
    <t>Jesuit, Kathleen</t>
  </si>
  <si>
    <t>7602 NORTHWAY DR</t>
  </si>
  <si>
    <t>HANOVER PARK</t>
  </si>
  <si>
    <t>Illinois</t>
  </si>
  <si>
    <t>IL</t>
  </si>
  <si>
    <t>60133</t>
  </si>
  <si>
    <t>61+</t>
  </si>
  <si>
    <t>Veteran (30-39 years)</t>
  </si>
  <si>
    <t>Erika</t>
  </si>
  <si>
    <t>Pennington</t>
  </si>
  <si>
    <t>mrserikapennington@gmail.com</t>
  </si>
  <si>
    <t>Kentucky Education Association</t>
  </si>
  <si>
    <t>2705593937</t>
  </si>
  <si>
    <t>Beck Pennington</t>
  </si>
  <si>
    <t>270-799-1347</t>
  </si>
  <si>
    <t>Pennington, Erika</t>
  </si>
  <si>
    <t>170 Cochran Rd</t>
  </si>
  <si>
    <t>Lexington</t>
  </si>
  <si>
    <t>KY</t>
  </si>
  <si>
    <t>40502</t>
  </si>
  <si>
    <t>26-35</t>
  </si>
  <si>
    <t>Sara</t>
  </si>
  <si>
    <t>Carter</t>
  </si>
  <si>
    <t>Sara.carter@altonea.org</t>
  </si>
  <si>
    <t>Vegan</t>
  </si>
  <si>
    <t>618-541-7321</t>
  </si>
  <si>
    <t>Erica Witt</t>
  </si>
  <si>
    <t>618-250-0228</t>
  </si>
  <si>
    <t>Carter, Sara</t>
  </si>
  <si>
    <t>2800 Norwood Lane</t>
  </si>
  <si>
    <t>Godfrey</t>
  </si>
  <si>
    <t>62035</t>
  </si>
  <si>
    <t>Hailey</t>
  </si>
  <si>
    <t>Almeida</t>
  </si>
  <si>
    <t>Haileyandleo18@gmail.com</t>
  </si>
  <si>
    <t>Ohio Education Association</t>
  </si>
  <si>
    <t>6149156586</t>
  </si>
  <si>
    <t>Leo Almeida</t>
  </si>
  <si>
    <t>567-267-0156</t>
  </si>
  <si>
    <t>Almeida, Hailey</t>
  </si>
  <si>
    <t>7237 Sweet Meadow Drive</t>
  </si>
  <si>
    <t>Canal Winchester</t>
  </si>
  <si>
    <t>Ohio</t>
  </si>
  <si>
    <t>OH</t>
  </si>
  <si>
    <t>43110</t>
  </si>
  <si>
    <t>Sarah</t>
  </si>
  <si>
    <t>Kline</t>
  </si>
  <si>
    <t>klinesarah00@gmail.com</t>
  </si>
  <si>
    <t>3302179747</t>
  </si>
  <si>
    <t>Justin Boes</t>
  </si>
  <si>
    <t>440-785-4361</t>
  </si>
  <si>
    <t>Kline, Sarah</t>
  </si>
  <si>
    <t>1220 Chambers Road_x000D_
Apt 427A</t>
  </si>
  <si>
    <t>1220 Chambers Road</t>
  </si>
  <si>
    <t>Columbus</t>
  </si>
  <si>
    <t>43212-1749</t>
  </si>
  <si>
    <t>Early career educator (0-5 years)</t>
  </si>
  <si>
    <t>Kristina</t>
  </si>
  <si>
    <t>Newton</t>
  </si>
  <si>
    <t>kristinaxnewton@gmail.com</t>
  </si>
  <si>
    <t>I need feather-free bedding please</t>
  </si>
  <si>
    <t>6144034518</t>
  </si>
  <si>
    <t>Roseann Newton</t>
  </si>
  <si>
    <t>614-403-5591</t>
  </si>
  <si>
    <t>Newton, Kristina</t>
  </si>
  <si>
    <t>5357 Cypress Chase</t>
  </si>
  <si>
    <t>43228-7212</t>
  </si>
  <si>
    <t>Casey</t>
  </si>
  <si>
    <t>Pritchard</t>
  </si>
  <si>
    <t>pritchardcv@gmail.com</t>
  </si>
  <si>
    <t>513-633-7670</t>
  </si>
  <si>
    <t>Kylie N Flood</t>
  </si>
  <si>
    <t>740-704-0390</t>
  </si>
  <si>
    <t>Pritchard, Casey</t>
  </si>
  <si>
    <t>2696 Bella Via Ave.</t>
  </si>
  <si>
    <t>43231</t>
  </si>
  <si>
    <t>Bisexual, Pansexual</t>
  </si>
  <si>
    <t>Jennifer</t>
  </si>
  <si>
    <t>Esau</t>
  </si>
  <si>
    <t>jennifer.esau@okea.org</t>
  </si>
  <si>
    <t>Oklahoma Education Association</t>
  </si>
  <si>
    <t>9186944140</t>
  </si>
  <si>
    <t>Clinton A Esau</t>
  </si>
  <si>
    <t>918-855-4787</t>
  </si>
  <si>
    <t>Esau, Jennifer</t>
  </si>
  <si>
    <t>17142 E. 495 Rd.</t>
  </si>
  <si>
    <t>Claremore</t>
  </si>
  <si>
    <t>Oklahoma</t>
  </si>
  <si>
    <t>OK</t>
  </si>
  <si>
    <t>74019</t>
  </si>
  <si>
    <t>Danette</t>
  </si>
  <si>
    <t>Stokes</t>
  </si>
  <si>
    <t>Dmkstokes5@gmail.com</t>
  </si>
  <si>
    <t>Tennessee Education Association</t>
  </si>
  <si>
    <t>901-601-6553</t>
  </si>
  <si>
    <t>Dylan Bledsoe</t>
  </si>
  <si>
    <t>901-672-0432</t>
  </si>
  <si>
    <t>Stokes, Danette</t>
  </si>
  <si>
    <t>6639 Mayberry Lane</t>
  </si>
  <si>
    <t>Southaven</t>
  </si>
  <si>
    <t>Mississippi</t>
  </si>
  <si>
    <t>MS</t>
  </si>
  <si>
    <t>38672</t>
  </si>
  <si>
    <t>Krista</t>
  </si>
  <si>
    <t>Calvin</t>
  </si>
  <si>
    <t>krista.calvin@washingtonea.org</t>
  </si>
  <si>
    <t>Washington Education Association</t>
  </si>
  <si>
    <t>509-834-9181</t>
  </si>
  <si>
    <t>Krista Calvin</t>
  </si>
  <si>
    <t>509-572-0225</t>
  </si>
  <si>
    <t>Calvin, Krista</t>
  </si>
  <si>
    <t>2770 OConnor Street</t>
  </si>
  <si>
    <t>Richland</t>
  </si>
  <si>
    <t>Washington</t>
  </si>
  <si>
    <t>WA</t>
  </si>
  <si>
    <t>99352</t>
  </si>
  <si>
    <t>Danielle</t>
  </si>
  <si>
    <t>Harvey</t>
  </si>
  <si>
    <t>adharvey1223@gmail.com</t>
  </si>
  <si>
    <t>Richland Education Association</t>
  </si>
  <si>
    <t>Emily Gallup</t>
  </si>
  <si>
    <t>EGallup@washingtoea.org</t>
  </si>
  <si>
    <t>5415717525</t>
  </si>
  <si>
    <t>Austin Harvey</t>
  </si>
  <si>
    <t>541-567-3738</t>
  </si>
  <si>
    <t>Harvey, Danielle</t>
  </si>
  <si>
    <t>7905 S 674 PR SE</t>
  </si>
  <si>
    <t>Benton City</t>
  </si>
  <si>
    <t>99320</t>
  </si>
  <si>
    <t>kmedina@nea.org</t>
  </si>
  <si>
    <t>Isobel</t>
  </si>
  <si>
    <t>Robertson</t>
  </si>
  <si>
    <t>Isobelrobertson20@gmail.com</t>
  </si>
  <si>
    <t>3185643286</t>
  </si>
  <si>
    <t>Effie Robertson</t>
  </si>
  <si>
    <t>206-852-1844</t>
  </si>
  <si>
    <t>Robertson, Isobel</t>
  </si>
  <si>
    <t>1202 Lancer Dr</t>
  </si>
  <si>
    <t>Walla walla</t>
  </si>
  <si>
    <t>99362</t>
  </si>
  <si>
    <t>Bisexual</t>
  </si>
  <si>
    <t>Schneider</t>
  </si>
  <si>
    <t>melissa.schneider@washingtonea.org</t>
  </si>
  <si>
    <t>need a mini refrigerator</t>
  </si>
  <si>
    <t>Shellfish allergy; Dairy and gluten free</t>
  </si>
  <si>
    <t>5098736313</t>
  </si>
  <si>
    <t>Pete Schneider</t>
  </si>
  <si>
    <t>509-948-3608</t>
  </si>
  <si>
    <t>Schneider, Melissa</t>
  </si>
  <si>
    <t>7403 W Grandridge Blvd</t>
  </si>
  <si>
    <t>Kennewick</t>
  </si>
  <si>
    <t>99336</t>
  </si>
  <si>
    <t>Planner Registration</t>
  </si>
  <si>
    <t>Karla</t>
  </si>
  <si>
    <t>Medina</t>
  </si>
  <si>
    <t>KMEDINA@NEA.ORG</t>
  </si>
  <si>
    <t>NEA Headquarters Staff</t>
  </si>
  <si>
    <t>NEA</t>
  </si>
  <si>
    <t>7712197785</t>
  </si>
  <si>
    <t>Karla Medina</t>
  </si>
  <si>
    <t>771-219-7785</t>
  </si>
  <si>
    <t>Medina, Karla</t>
  </si>
  <si>
    <t>1201 16th Street NW, Suite 310</t>
  </si>
  <si>
    <t>District of Columbia</t>
  </si>
  <si>
    <t>DC</t>
  </si>
  <si>
    <t>20036</t>
  </si>
  <si>
    <t>Katy</t>
  </si>
  <si>
    <t>Tharaldson</t>
  </si>
  <si>
    <t>katy.tharaldson@edmn.org</t>
  </si>
  <si>
    <t>Education Minnesota</t>
  </si>
  <si>
    <t>NEA Member</t>
  </si>
  <si>
    <t>non smoking room please</t>
  </si>
  <si>
    <t>Allergic to Kiwi:  anaphalaxis</t>
  </si>
  <si>
    <t>6125811638</t>
  </si>
  <si>
    <t>Alan Tharaldson</t>
  </si>
  <si>
    <t>612-817-7569</t>
  </si>
  <si>
    <t>Tharaldson, Katy</t>
  </si>
  <si>
    <t>3320 Highcrest Road NE</t>
  </si>
  <si>
    <t>Saint Anthony</t>
  </si>
  <si>
    <t>Minnesota</t>
  </si>
  <si>
    <t>MN</t>
  </si>
  <si>
    <t>55418</t>
  </si>
  <si>
    <t>Prefer not to say</t>
  </si>
  <si>
    <t>Brian</t>
  </si>
  <si>
    <t>Triplett</t>
  </si>
  <si>
    <t>brian.triplett@edmn.org</t>
  </si>
  <si>
    <t>651-261-9462</t>
  </si>
  <si>
    <t>Kevin Triplett</t>
  </si>
  <si>
    <t>763-291-5664</t>
  </si>
  <si>
    <t>Triplett, Brian</t>
  </si>
  <si>
    <t>1282 Highland Ln</t>
  </si>
  <si>
    <t>Jordan</t>
  </si>
  <si>
    <t>55352</t>
  </si>
  <si>
    <t>Ben</t>
  </si>
  <si>
    <t>Gray</t>
  </si>
  <si>
    <t>ben.gray@ieanea.org</t>
  </si>
  <si>
    <t>8472265831</t>
  </si>
  <si>
    <t>Suzie Gray</t>
  </si>
  <si>
    <t>847-254-0136</t>
  </si>
  <si>
    <t>Gray, Ben</t>
  </si>
  <si>
    <t>827 Timber Hill Road</t>
  </si>
  <si>
    <t>Highland Park</t>
  </si>
  <si>
    <t>60035</t>
  </si>
  <si>
    <t>Kara</t>
  </si>
  <si>
    <t>Zielinski</t>
  </si>
  <si>
    <t>kara.zielinski@ieagpa.org</t>
  </si>
  <si>
    <t>Vegetarian</t>
  </si>
  <si>
    <t>Schaumburg Education Association</t>
  </si>
  <si>
    <t>Lorelei Mobley</t>
  </si>
  <si>
    <t>lorimobleysea@gmail.com</t>
  </si>
  <si>
    <t>847-287-5808</t>
  </si>
  <si>
    <t>Pam Zielinski</t>
  </si>
  <si>
    <t>847-373-9291</t>
  </si>
  <si>
    <t>Zielinski, Kara</t>
  </si>
  <si>
    <t>349 Southwicke Drive</t>
  </si>
  <si>
    <t>Streamwood</t>
  </si>
  <si>
    <t>60107</t>
  </si>
  <si>
    <t>Tyler</t>
  </si>
  <si>
    <t>Wilkinson</t>
  </si>
  <si>
    <t>twilkinson@mseanea.org</t>
  </si>
  <si>
    <t>Maryland State Education Assn</t>
  </si>
  <si>
    <t>14432980084</t>
  </si>
  <si>
    <t>Mary Kate Cervin</t>
  </si>
  <si>
    <t>508-776-9339</t>
  </si>
  <si>
    <t>Wilkinson, Tyler</t>
  </si>
  <si>
    <t>1220 E Joppa Road, Building C, Suite 514</t>
  </si>
  <si>
    <t>Towson</t>
  </si>
  <si>
    <t>21286</t>
  </si>
  <si>
    <t>Jacquelyn</t>
  </si>
  <si>
    <t>Parkins</t>
  </si>
  <si>
    <t>jparkins@coloradoea.org</t>
  </si>
  <si>
    <t>Colorado Education Association</t>
  </si>
  <si>
    <t>NEA Member (Affiliate/Local Staff)</t>
  </si>
  <si>
    <t>Front Range UniServ Unit</t>
  </si>
  <si>
    <t>3033450181</t>
  </si>
  <si>
    <t>Robert Ansah</t>
  </si>
  <si>
    <t>720-207-8464</t>
  </si>
  <si>
    <t>Parkins, Jacquelyn</t>
  </si>
  <si>
    <t>1260 S Utica St_x000D_
1260 S Utica St</t>
  </si>
  <si>
    <t>1260 S Utica St</t>
  </si>
  <si>
    <t>Denver</t>
  </si>
  <si>
    <t>Colorado</t>
  </si>
  <si>
    <t>CO</t>
  </si>
  <si>
    <t>80219</t>
  </si>
  <si>
    <t>Sharon</t>
  </si>
  <si>
    <t>Milano</t>
  </si>
  <si>
    <t>sharonm@cea.org</t>
  </si>
  <si>
    <t>Connecticut Education Association</t>
  </si>
  <si>
    <t>860 874-0798</t>
  </si>
  <si>
    <t>Steve Milano</t>
  </si>
  <si>
    <t>201-638-8223</t>
  </si>
  <si>
    <t>Milano, Sharon</t>
  </si>
  <si>
    <t>17 Martha Place</t>
  </si>
  <si>
    <t>Oakland</t>
  </si>
  <si>
    <t>New Jersey</t>
  </si>
  <si>
    <t>NJ</t>
  </si>
  <si>
    <t>07436</t>
  </si>
  <si>
    <t>Fred</t>
  </si>
  <si>
    <t>Glover</t>
  </si>
  <si>
    <t>Fred.Glover@ieanea.org</t>
  </si>
  <si>
    <t>5408715733</t>
  </si>
  <si>
    <t>Anna Glover</t>
  </si>
  <si>
    <t>434-660-3696</t>
  </si>
  <si>
    <t>Glover, Fred</t>
  </si>
  <si>
    <t>225 Chouteau Point</t>
  </si>
  <si>
    <t>Granite City</t>
  </si>
  <si>
    <t>62040</t>
  </si>
  <si>
    <t>Monica</t>
  </si>
  <si>
    <t>Shellhamer</t>
  </si>
  <si>
    <t>mnisza10@gmail.com</t>
  </si>
  <si>
    <t>Indiana State Teachers Association</t>
  </si>
  <si>
    <t>Indianapolis Education Association</t>
  </si>
  <si>
    <t>Monica Shellhamer</t>
  </si>
  <si>
    <t>2693571057</t>
  </si>
  <si>
    <t>Nathan Shellhamer</t>
  </si>
  <si>
    <t>574-286-4466</t>
  </si>
  <si>
    <t>Shellhamer, Monica</t>
  </si>
  <si>
    <t>2139 Gent Ave</t>
  </si>
  <si>
    <t>Indianapolis</t>
  </si>
  <si>
    <t>IN</t>
  </si>
  <si>
    <t>46201</t>
  </si>
  <si>
    <t>Abby</t>
  </si>
  <si>
    <t>Hoffman</t>
  </si>
  <si>
    <t>mxhoffzales@gmail.com</t>
  </si>
  <si>
    <t>He/They</t>
  </si>
  <si>
    <t>3163001557</t>
  </si>
  <si>
    <t>Timothy Hoffman</t>
  </si>
  <si>
    <t>913-370-2126</t>
  </si>
  <si>
    <t>Hoffman, Abby</t>
  </si>
  <si>
    <t>2135 Tennessee Street</t>
  </si>
  <si>
    <t>Latin(o/a/x), Hispanic, and Chican(o/a/x)</t>
  </si>
  <si>
    <t>Queer</t>
  </si>
  <si>
    <t>Dorian</t>
  </si>
  <si>
    <t>Hairston</t>
  </si>
  <si>
    <t>Dorian.Hairston@gmail.com</t>
  </si>
  <si>
    <t>8595529206</t>
  </si>
  <si>
    <t>Reecie Hairston</t>
  </si>
  <si>
    <t>859-361-4867</t>
  </si>
  <si>
    <t>Hairston, Dorian</t>
  </si>
  <si>
    <t>1705 Hunters Rest Court</t>
  </si>
  <si>
    <t>Kentucky</t>
  </si>
  <si>
    <t>40515</t>
  </si>
  <si>
    <t>Tracy</t>
  </si>
  <si>
    <t>Peddicord</t>
  </si>
  <si>
    <t>tracy.peddicord@gmail.com</t>
  </si>
  <si>
    <t>8593389662</t>
  </si>
  <si>
    <t>Joseph Staff</t>
  </si>
  <si>
    <t>859-221-2595</t>
  </si>
  <si>
    <t>Peddicord, Tracy</t>
  </si>
  <si>
    <t>2417 Fieldrush Rd</t>
  </si>
  <si>
    <t>40511</t>
  </si>
  <si>
    <t>Self-Modification</t>
  </si>
  <si>
    <t>Robert</t>
  </si>
  <si>
    <t>Tye</t>
  </si>
  <si>
    <t>rob.tye@kea.org</t>
  </si>
  <si>
    <t>859-222-6210</t>
  </si>
  <si>
    <t>Anna Crenshaw</t>
  </si>
  <si>
    <t>859-494-3914</t>
  </si>
  <si>
    <t>Tye, Robert</t>
  </si>
  <si>
    <t>1562 Player Drive</t>
  </si>
  <si>
    <t>Maria</t>
  </si>
  <si>
    <t>Lee</t>
  </si>
  <si>
    <t>paepresident@washingtonea.org</t>
  </si>
  <si>
    <t>Washington Education Association South East Council</t>
  </si>
  <si>
    <t>Lacey Unseth</t>
  </si>
  <si>
    <t>lunseth@washingtonea.org</t>
  </si>
  <si>
    <t>509 380-2944</t>
  </si>
  <si>
    <t>Phillip Lee</t>
  </si>
  <si>
    <t>509-546-0459</t>
  </si>
  <si>
    <t>Lee, Maria</t>
  </si>
  <si>
    <t>3216 S Everett Pl</t>
  </si>
  <si>
    <t>99337-4392</t>
  </si>
  <si>
    <t>Native American/Alaska Native</t>
  </si>
  <si>
    <t>Brendan</t>
  </si>
  <si>
    <t>Jarvis</t>
  </si>
  <si>
    <t>bjarvis@okea.org</t>
  </si>
  <si>
    <t>+19189498612</t>
  </si>
  <si>
    <t>Andi Jarvis</t>
  </si>
  <si>
    <t>918-829-2817</t>
  </si>
  <si>
    <t>Jarvis, Brendan</t>
  </si>
  <si>
    <t>32 DYLAN DR</t>
  </si>
  <si>
    <t>INOLA</t>
  </si>
  <si>
    <t>74036</t>
  </si>
  <si>
    <t>Shaundra</t>
  </si>
  <si>
    <t>Gatewood</t>
  </si>
  <si>
    <t>Msgatewoodtheeducator@gmail.com</t>
  </si>
  <si>
    <t>Shaundra Gatewood</t>
  </si>
  <si>
    <t>9016791150</t>
  </si>
  <si>
    <t>Mattilyn Barnes</t>
  </si>
  <si>
    <t>901-218-2979</t>
  </si>
  <si>
    <t>Gatewood, Shaundra</t>
  </si>
  <si>
    <t>3580 Marcia Louise Drive</t>
  </si>
  <si>
    <t>Avis</t>
  </si>
  <si>
    <t>Johnson-Eisom</t>
  </si>
  <si>
    <t>blessedhamar@yahoo.com</t>
  </si>
  <si>
    <t>901-201-8169</t>
  </si>
  <si>
    <t>Jerry Eisom</t>
  </si>
  <si>
    <t>901-512-3956</t>
  </si>
  <si>
    <t>Johnson-Eisom, Avis</t>
  </si>
  <si>
    <t>5205 Gloucester Ave</t>
  </si>
  <si>
    <t>Memphis</t>
  </si>
  <si>
    <t>TN</t>
  </si>
  <si>
    <t>38135</t>
  </si>
  <si>
    <t>Barrett</t>
  </si>
  <si>
    <t>Lbarrett@washingtonea.org</t>
  </si>
  <si>
    <t>Mushroom allergy</t>
  </si>
  <si>
    <t>5095467817</t>
  </si>
  <si>
    <t>Josh Barrett</t>
  </si>
  <si>
    <t>423-540-4221</t>
  </si>
  <si>
    <t>Barrett, Lindsay</t>
  </si>
  <si>
    <t>2401 W Canal Dr Apt 9D</t>
  </si>
  <si>
    <t>Andrew</t>
  </si>
  <si>
    <t>Gomsrud</t>
  </si>
  <si>
    <t>andrew.gomsrud@washingtonea.org</t>
  </si>
  <si>
    <t>Washington Education Association- Southeast</t>
  </si>
  <si>
    <t>Jessica Dolar</t>
  </si>
  <si>
    <t>JDolar@washingtonea.org</t>
  </si>
  <si>
    <t>5095259170</t>
  </si>
  <si>
    <t>Von Gomsrud</t>
  </si>
  <si>
    <t>541-938-3088</t>
  </si>
  <si>
    <t>Gomsrud, Andrew</t>
  </si>
  <si>
    <t>1003 Alvarado Terrace</t>
  </si>
  <si>
    <t>Walla Walla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</si>
</sst>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x14ac:knownFonts="1">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2">
    <xf numFmtId="0" fontId="0" fillId="0" borderId="0" xfId="0"/>
    <xf numFmtId="0" fontId="1" fillId="0" borderId="1" xfId="0" applyFont="1" applyBorder="1" applyAlignment="1">
      <alignment horizontal="left" vertical="top"/>
    </xf>
    <xf numFmtId="0" fontId="0" fillId="0" borderId="0" xfId="0" applyAlignment="1">
      <alignment horizontal="left" vertical="top"/>
    </xf>
    <xf numFmtId="22" fontId="2" fillId="0" borderId="0" xfId="0" applyNumberFormat="1" applyFont="1" applyAlignment="1">
      <alignment horizontal="left" vertical="top"/>
    </xf>
    <xf numFmtId="49" fontId="2" fillId="0" borderId="0" xfId="0" applyNumberFormat="1" applyFont="1" applyAlignment="1">
      <alignment horizontal="left" vertical="top"/>
    </xf>
    <xf numFmtId="14" fontId="2" fillId="0" borderId="0" xfId="0" applyNumberFormat="1" applyFont="1" applyAlignment="1">
      <alignment horizontal="left" vertical="top"/>
    </xf>
    <xf numFmtId="49" fontId="3" fillId="0" borderId="0" xfId="0" applyNumberFormat="1" applyFont="1" applyAlignment="1">
      <alignment horizontal="left" vertical="top"/>
    </xf>
    <xf numFmtId="22" fontId="2" fillId="2" borderId="0" xfId="0" applyNumberFormat="1" applyFont="1" applyFill="1" applyAlignment="1">
      <alignment horizontal="left" vertical="top"/>
    </xf>
    <xf numFmtId="49" fontId="2" fillId="2" borderId="0" xfId="0" applyNumberFormat="1" applyFont="1" applyFill="1" applyAlignment="1">
      <alignment horizontal="left" vertical="top"/>
    </xf>
    <xf numFmtId="14" fontId="2" fillId="2" borderId="0" xfId="0" applyNumberFormat="1" applyFont="1" applyFill="1" applyAlignment="1">
      <alignment horizontal="left" vertical="top"/>
    </xf>
    <xf numFmtId="49" fontId="3" fillId="2" borderId="0" xfId="0" applyNumberFormat="1" applyFont="1" applyFill="1" applyAlignment="1">
      <alignment horizontal="left" vertical="top"/>
    </xf>
    <xf numFmtId="49" fontId="2" fillId="0" borderId="0" xfId="0" quotePrefix="1" applyNumberFormat="1" applyFont="1" applyAlignment="1">
      <alignment horizontal="left" vertical="top"/>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44" totalsRowShown="0" headerRowDxfId="39" dataDxfId="38">
  <autoFilter ref="A1:AL44" xr:uid="{00000000-0009-0000-0100-000001000000}"/>
  <sortState xmlns:xlrd2="http://schemas.microsoft.com/office/spreadsheetml/2017/richdata2" ref="A2:AL44">
    <sortCondition ref="E1:E44"/>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restriction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becab467-8036-40ef-bcac-4d30806586e7&amp;inviteestub=c0b55dd0-5361-46a3-a7dd-fc42bbaa8631" TargetMode="External"/><Relationship Id="rId18" Type="http://schemas.openxmlformats.org/officeDocument/2006/relationships/hyperlink" Target="https://app.cvent.com/subscribers/events2/Invitee/InviteeDetails?evtstub=becab467-8036-40ef-bcac-4d30806586e7&amp;inviteestub=17e2d098-8aa1-410f-ba87-086d2db192f8" TargetMode="External"/><Relationship Id="rId26" Type="http://schemas.openxmlformats.org/officeDocument/2006/relationships/hyperlink" Target="https://app.cvent.com/subscribers/events2/Invitee/InviteeDetails?evtstub=becab467-8036-40ef-bcac-4d30806586e7&amp;inviteestub=3630d38e-8b46-45db-a183-65ecf4d6af4f" TargetMode="External"/><Relationship Id="rId39" Type="http://schemas.openxmlformats.org/officeDocument/2006/relationships/hyperlink" Target="https://app.cvent.com/subscribers/events2/Invitee/InviteeDetails?evtstub=becab467-8036-40ef-bcac-4d30806586e7&amp;inviteestub=5795ad1c-dd47-41d1-8eed-88f03f10364b" TargetMode="External"/><Relationship Id="rId21" Type="http://schemas.openxmlformats.org/officeDocument/2006/relationships/hyperlink" Target="https://app.cvent.com/subscribers/events2/Invitee/InviteeDetails?evtstub=becab467-8036-40ef-bcac-4d30806586e7&amp;inviteestub=63e6af74-79a9-4ab0-be5d-e006086356e7" TargetMode="External"/><Relationship Id="rId34" Type="http://schemas.openxmlformats.org/officeDocument/2006/relationships/hyperlink" Target="https://app.cvent.com/subscribers/events2/Invitee/InviteeDetails?evtstub=becab467-8036-40ef-bcac-4d30806586e7&amp;inviteestub=5ef41d6d-f04c-4b29-bba9-a9cfdf61817b" TargetMode="External"/><Relationship Id="rId42" Type="http://schemas.openxmlformats.org/officeDocument/2006/relationships/hyperlink" Target="https://app.cvent.com/subscribers/events2/Invitee/InviteeDetails?evtstub=becab467-8036-40ef-bcac-4d30806586e7&amp;inviteestub=1ead9a68-39c9-43b3-82f0-716ded97fff1" TargetMode="External"/><Relationship Id="rId7" Type="http://schemas.openxmlformats.org/officeDocument/2006/relationships/hyperlink" Target="https://app.cvent.com/subscribers/events2/Invitee/InviteeDetails?evtstub=becab467-8036-40ef-bcac-4d30806586e7&amp;inviteestub=d92b8971-93d9-489c-ab6b-9bd06488d449" TargetMode="External"/><Relationship Id="rId2" Type="http://schemas.openxmlformats.org/officeDocument/2006/relationships/hyperlink" Target="https://app.cvent.com/subscribers/events2/Invitee/InviteeDetails?evtstub=becab467-8036-40ef-bcac-4d30806586e7&amp;inviteestub=7ea823de-e697-479a-9653-a3e419b48266" TargetMode="External"/><Relationship Id="rId16" Type="http://schemas.openxmlformats.org/officeDocument/2006/relationships/hyperlink" Target="https://app.cvent.com/subscribers/events2/Invitee/InviteeDetails?evtstub=becab467-8036-40ef-bcac-4d30806586e7&amp;inviteestub=e99dbf9b-fc58-4575-9e2f-52f0eb12a68a" TargetMode="External"/><Relationship Id="rId20" Type="http://schemas.openxmlformats.org/officeDocument/2006/relationships/hyperlink" Target="https://app.cvent.com/subscribers/events2/Invitee/InviteeDetails?evtstub=becab467-8036-40ef-bcac-4d30806586e7&amp;inviteestub=3460f3b5-d1ac-43ab-9575-6e7cd94d688a" TargetMode="External"/><Relationship Id="rId29" Type="http://schemas.openxmlformats.org/officeDocument/2006/relationships/hyperlink" Target="https://app.cvent.com/subscribers/events2/Invitee/InviteeDetails?evtstub=becab467-8036-40ef-bcac-4d30806586e7&amp;inviteestub=13275d25-06d2-44af-a9ff-115897db1593" TargetMode="External"/><Relationship Id="rId41" Type="http://schemas.openxmlformats.org/officeDocument/2006/relationships/hyperlink" Target="https://app.cvent.com/subscribers/events2/Invitee/InviteeDetails?evtstub=becab467-8036-40ef-bcac-4d30806586e7&amp;inviteestub=61160b47-5de9-405f-b100-a51c9485858c" TargetMode="External"/><Relationship Id="rId1" Type="http://schemas.openxmlformats.org/officeDocument/2006/relationships/hyperlink" Target="https://app.cvent.com/subscribers/events2/Invitee/InviteeDetails?evtstub=becab467-8036-40ef-bcac-4d30806586e7&amp;inviteestub=ae588454-73c9-4cd8-862c-d854c20f4dd1" TargetMode="External"/><Relationship Id="rId6" Type="http://schemas.openxmlformats.org/officeDocument/2006/relationships/hyperlink" Target="https://app.cvent.com/subscribers/events2/Invitee/InviteeDetails?evtstub=becab467-8036-40ef-bcac-4d30806586e7&amp;inviteestub=c6810f70-60a5-4542-9c56-5a14b12212c0" TargetMode="External"/><Relationship Id="rId11" Type="http://schemas.openxmlformats.org/officeDocument/2006/relationships/hyperlink" Target="https://app.cvent.com/subscribers/events2/Invitee/InviteeDetails?evtstub=becab467-8036-40ef-bcac-4d30806586e7&amp;inviteestub=6a1da1a9-3912-40ed-97cf-fc073038f55f" TargetMode="External"/><Relationship Id="rId24" Type="http://schemas.openxmlformats.org/officeDocument/2006/relationships/hyperlink" Target="https://app.cvent.com/subscribers/events2/Invitee/InviteeDetails?evtstub=becab467-8036-40ef-bcac-4d30806586e7&amp;inviteestub=703c7925-95e2-493a-9d10-9fc320687f3a" TargetMode="External"/><Relationship Id="rId32" Type="http://schemas.openxmlformats.org/officeDocument/2006/relationships/hyperlink" Target="https://app.cvent.com/subscribers/events2/Invitee/InviteeDetails?evtstub=becab467-8036-40ef-bcac-4d30806586e7&amp;inviteestub=ede3f9a1-dccf-43d5-b5d0-6f08352502d5" TargetMode="External"/><Relationship Id="rId37" Type="http://schemas.openxmlformats.org/officeDocument/2006/relationships/hyperlink" Target="https://app.cvent.com/subscribers/events2/Invitee/InviteeDetails?evtstub=becab467-8036-40ef-bcac-4d30806586e7&amp;inviteestub=2a3ec1de-fcae-4333-b322-df2b867541e1" TargetMode="External"/><Relationship Id="rId40" Type="http://schemas.openxmlformats.org/officeDocument/2006/relationships/hyperlink" Target="https://app.cvent.com/subscribers/events2/Invitee/InviteeDetails?evtstub=becab467-8036-40ef-bcac-4d30806586e7&amp;inviteestub=01f43d1d-ab82-495f-8612-ce48498db199" TargetMode="External"/><Relationship Id="rId5" Type="http://schemas.openxmlformats.org/officeDocument/2006/relationships/hyperlink" Target="https://app.cvent.com/subscribers/events2/Invitee/InviteeDetails?evtstub=becab467-8036-40ef-bcac-4d30806586e7&amp;inviteestub=9f32c67e-2b2c-4373-9a4b-51e5b7fd51ea" TargetMode="External"/><Relationship Id="rId15" Type="http://schemas.openxmlformats.org/officeDocument/2006/relationships/hyperlink" Target="https://app.cvent.com/subscribers/events2/Invitee/InviteeDetails?evtstub=becab467-8036-40ef-bcac-4d30806586e7&amp;inviteestub=53a613e7-b6c3-43b2-b721-980d506cd630" TargetMode="External"/><Relationship Id="rId23" Type="http://schemas.openxmlformats.org/officeDocument/2006/relationships/hyperlink" Target="https://app.cvent.com/subscribers/events2/Invitee/InviteeDetails?evtstub=becab467-8036-40ef-bcac-4d30806586e7&amp;inviteestub=121e1eef-bbc6-4af9-88ae-6d7993e8245d" TargetMode="External"/><Relationship Id="rId28" Type="http://schemas.openxmlformats.org/officeDocument/2006/relationships/hyperlink" Target="https://app.cvent.com/subscribers/events2/Invitee/InviteeDetails?evtstub=becab467-8036-40ef-bcac-4d30806586e7&amp;inviteestub=c5911ec4-d365-411f-a8eb-46fe52038e07" TargetMode="External"/><Relationship Id="rId36" Type="http://schemas.openxmlformats.org/officeDocument/2006/relationships/hyperlink" Target="https://app.cvent.com/subscribers/events2/Invitee/InviteeDetails?evtstub=becab467-8036-40ef-bcac-4d30806586e7&amp;inviteestub=a241bd1c-8ea5-444f-974a-e4c08aa4bced" TargetMode="External"/><Relationship Id="rId10" Type="http://schemas.openxmlformats.org/officeDocument/2006/relationships/hyperlink" Target="https://app.cvent.com/subscribers/events2/Invitee/InviteeDetails?evtstub=becab467-8036-40ef-bcac-4d30806586e7&amp;inviteestub=9bfe63f0-be18-476a-89d1-e3369ba4dcb1" TargetMode="External"/><Relationship Id="rId19" Type="http://schemas.openxmlformats.org/officeDocument/2006/relationships/hyperlink" Target="https://app.cvent.com/subscribers/events2/Invitee/InviteeDetails?evtstub=becab467-8036-40ef-bcac-4d30806586e7&amp;inviteestub=e79326bf-4947-49ed-a482-df1bff596795" TargetMode="External"/><Relationship Id="rId31" Type="http://schemas.openxmlformats.org/officeDocument/2006/relationships/hyperlink" Target="https://app.cvent.com/subscribers/events2/Invitee/InviteeDetails?evtstub=becab467-8036-40ef-bcac-4d30806586e7&amp;inviteestub=4cc75b08-360b-4003-8899-5b24723a7fbf" TargetMode="External"/><Relationship Id="rId44" Type="http://schemas.openxmlformats.org/officeDocument/2006/relationships/table" Target="../tables/table1.xml"/><Relationship Id="rId4" Type="http://schemas.openxmlformats.org/officeDocument/2006/relationships/hyperlink" Target="https://app.cvent.com/subscribers/events2/Invitee/InviteeDetails?evtstub=becab467-8036-40ef-bcac-4d30806586e7&amp;inviteestub=b4a74b84-1078-4349-a39e-021425511c09" TargetMode="External"/><Relationship Id="rId9" Type="http://schemas.openxmlformats.org/officeDocument/2006/relationships/hyperlink" Target="https://app.cvent.com/subscribers/events2/Invitee/InviteeDetails?evtstub=becab467-8036-40ef-bcac-4d30806586e7&amp;inviteestub=603cc273-d308-49ea-96ed-38e2f9cb664f" TargetMode="External"/><Relationship Id="rId14" Type="http://schemas.openxmlformats.org/officeDocument/2006/relationships/hyperlink" Target="https://app.cvent.com/subscribers/events2/Invitee/InviteeDetails?evtstub=becab467-8036-40ef-bcac-4d30806586e7&amp;inviteestub=35f99562-de2c-4bc0-a2b3-bc18c2774cc7" TargetMode="External"/><Relationship Id="rId22" Type="http://schemas.openxmlformats.org/officeDocument/2006/relationships/hyperlink" Target="https://app.cvent.com/subscribers/events2/Invitee/InviteeDetails?evtstub=becab467-8036-40ef-bcac-4d30806586e7&amp;inviteestub=0301f739-eaf9-4533-833d-6f3c3d7476bd" TargetMode="External"/><Relationship Id="rId27" Type="http://schemas.openxmlformats.org/officeDocument/2006/relationships/hyperlink" Target="https://app.cvent.com/subscribers/events2/Invitee/InviteeDetails?evtstub=becab467-8036-40ef-bcac-4d30806586e7&amp;inviteestub=fba52a23-9935-46d8-abb3-5937a16852df" TargetMode="External"/><Relationship Id="rId30" Type="http://schemas.openxmlformats.org/officeDocument/2006/relationships/hyperlink" Target="https://app.cvent.com/subscribers/events2/Invitee/InviteeDetails?evtstub=becab467-8036-40ef-bcac-4d30806586e7&amp;inviteestub=f41b7f7f-e23e-42ae-b10f-100f07566a16" TargetMode="External"/><Relationship Id="rId35" Type="http://schemas.openxmlformats.org/officeDocument/2006/relationships/hyperlink" Target="https://app.cvent.com/subscribers/events2/Invitee/InviteeDetails?evtstub=becab467-8036-40ef-bcac-4d30806586e7&amp;inviteestub=a0f93376-17ab-430c-b479-5f1c8a18d1f5" TargetMode="External"/><Relationship Id="rId43" Type="http://schemas.openxmlformats.org/officeDocument/2006/relationships/hyperlink" Target="https://app.cvent.com/subscribers/events2/Invitee/InviteeDetails?evtstub=becab467-8036-40ef-bcac-4d30806586e7&amp;inviteestub=3977d94e-5123-4134-baf3-beb136d30d1a" TargetMode="External"/><Relationship Id="rId8" Type="http://schemas.openxmlformats.org/officeDocument/2006/relationships/hyperlink" Target="https://app.cvent.com/subscribers/events2/Invitee/InviteeDetails?evtstub=becab467-8036-40ef-bcac-4d30806586e7&amp;inviteestub=ec922064-60dd-4e40-9b94-9099f8d1eea1" TargetMode="External"/><Relationship Id="rId3" Type="http://schemas.openxmlformats.org/officeDocument/2006/relationships/hyperlink" Target="https://app.cvent.com/subscribers/events2/Invitee/InviteeDetails?evtstub=becab467-8036-40ef-bcac-4d30806586e7&amp;inviteestub=2763245e-a6e2-43d2-806d-374ae6140e25" TargetMode="External"/><Relationship Id="rId12" Type="http://schemas.openxmlformats.org/officeDocument/2006/relationships/hyperlink" Target="https://app.cvent.com/subscribers/events2/Invitee/InviteeDetails?evtstub=becab467-8036-40ef-bcac-4d30806586e7&amp;inviteestub=106f30cc-2782-46e7-87e9-6c7cbf224959" TargetMode="External"/><Relationship Id="rId17" Type="http://schemas.openxmlformats.org/officeDocument/2006/relationships/hyperlink" Target="https://app.cvent.com/subscribers/events2/Invitee/InviteeDetails?evtstub=becab467-8036-40ef-bcac-4d30806586e7&amp;inviteestub=9b676bb7-197d-4de5-ae5c-08addb057d25" TargetMode="External"/><Relationship Id="rId25" Type="http://schemas.openxmlformats.org/officeDocument/2006/relationships/hyperlink" Target="https://app.cvent.com/subscribers/events2/Invitee/InviteeDetails?evtstub=becab467-8036-40ef-bcac-4d30806586e7&amp;inviteestub=991a7ded-ed44-416a-b708-4ddd4caea341" TargetMode="External"/><Relationship Id="rId33" Type="http://schemas.openxmlformats.org/officeDocument/2006/relationships/hyperlink" Target="https://app.cvent.com/subscribers/events2/Invitee/InviteeDetails?evtstub=becab467-8036-40ef-bcac-4d30806586e7&amp;inviteestub=b16e4c35-b52a-439c-806d-e897d018edee" TargetMode="External"/><Relationship Id="rId38" Type="http://schemas.openxmlformats.org/officeDocument/2006/relationships/hyperlink" Target="https://app.cvent.com/subscribers/events2/Invitee/InviteeDetails?evtstub=becab467-8036-40ef-bcac-4d30806586e7&amp;inviteestub=34479a4a-01e1-44fc-b0a6-d6f903c2c1b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4"/>
  <sheetViews>
    <sheetView tabSelected="1" topLeftCell="A19" workbookViewId="0">
      <selection activeCell="C18" sqref="C18"/>
    </sheetView>
  </sheetViews>
  <sheetFormatPr defaultColWidth="18.1796875" defaultRowHeight="12.5" x14ac:dyDescent="0.25"/>
  <cols>
    <col min="1" max="16384" width="18.1796875" style="2"/>
  </cols>
  <sheetData>
    <row r="1" spans="1:38" ht="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5" x14ac:dyDescent="0.25">
      <c r="A2" s="7">
        <f>DATE(2025,12,3)+TIME(16,2,33)</f>
        <v>45994.668437499997</v>
      </c>
      <c r="B2" s="8" t="s">
        <v>441</v>
      </c>
      <c r="C2" s="8" t="s">
        <v>442</v>
      </c>
      <c r="D2" s="8" t="s">
        <v>443</v>
      </c>
      <c r="E2" s="8" t="s">
        <v>444</v>
      </c>
      <c r="F2" s="8" t="s">
        <v>42</v>
      </c>
      <c r="G2" s="8" t="s">
        <v>445</v>
      </c>
      <c r="H2" s="8" t="s">
        <v>44</v>
      </c>
      <c r="I2" s="9">
        <f>DATE(2026,2,8)</f>
        <v>46061</v>
      </c>
      <c r="J2" s="9">
        <f>DATE(2026,2,12)</f>
        <v>46065</v>
      </c>
      <c r="K2" s="8"/>
      <c r="L2" s="8"/>
      <c r="M2" s="8" t="s">
        <v>45</v>
      </c>
      <c r="N2" s="8" t="s">
        <v>72</v>
      </c>
      <c r="O2" s="8"/>
      <c r="P2" s="8"/>
      <c r="Q2" s="8"/>
      <c r="R2" s="8" t="s">
        <v>446</v>
      </c>
      <c r="S2" s="8" t="s">
        <v>447</v>
      </c>
      <c r="T2" s="8" t="s">
        <v>448</v>
      </c>
      <c r="U2" s="8" t="s">
        <v>449</v>
      </c>
      <c r="V2" s="10" t="s">
        <v>450</v>
      </c>
      <c r="W2" s="8" t="s">
        <v>451</v>
      </c>
      <c r="X2" s="8" t="s">
        <v>452</v>
      </c>
      <c r="Y2" s="8" t="s">
        <v>453</v>
      </c>
      <c r="Z2" s="8" t="s">
        <v>454</v>
      </c>
      <c r="AA2" s="8" t="s">
        <v>455</v>
      </c>
      <c r="AB2" s="8" t="s">
        <v>456</v>
      </c>
      <c r="AC2" s="8" t="s">
        <v>82</v>
      </c>
      <c r="AD2" s="8" t="s">
        <v>61</v>
      </c>
      <c r="AE2" s="8" t="s">
        <v>62</v>
      </c>
      <c r="AF2" s="8" t="s">
        <v>63</v>
      </c>
      <c r="AG2" s="8" t="s">
        <v>98</v>
      </c>
      <c r="AH2" s="8" t="s">
        <v>65</v>
      </c>
      <c r="AI2" s="8" t="s">
        <v>129</v>
      </c>
      <c r="AJ2" s="8" t="s">
        <v>114</v>
      </c>
      <c r="AK2" s="8" t="s">
        <v>66</v>
      </c>
      <c r="AL2" s="7">
        <f>DATE(2025,12,3)+TIME(16,2,33)</f>
        <v>45994.668437499997</v>
      </c>
    </row>
    <row r="3" spans="1:38" ht="15.5" x14ac:dyDescent="0.25">
      <c r="A3" s="7">
        <f>DATE(2026,1,5)+TIME(17,23,6)</f>
        <v>46027.724374999998</v>
      </c>
      <c r="B3" s="8" t="s">
        <v>457</v>
      </c>
      <c r="C3" s="8" t="s">
        <v>458</v>
      </c>
      <c r="D3" s="8" t="s">
        <v>459</v>
      </c>
      <c r="E3" s="8" t="s">
        <v>460</v>
      </c>
      <c r="F3" s="8" t="s">
        <v>42</v>
      </c>
      <c r="G3" s="8" t="s">
        <v>445</v>
      </c>
      <c r="H3" s="8" t="s">
        <v>44</v>
      </c>
      <c r="I3" s="9">
        <f>DATE(2026,2,9)</f>
        <v>46062</v>
      </c>
      <c r="J3" s="9">
        <f>DATE(2026,2,12)</f>
        <v>46065</v>
      </c>
      <c r="K3" s="8"/>
      <c r="L3" s="8"/>
      <c r="M3" s="8"/>
      <c r="N3" s="8" t="s">
        <v>72</v>
      </c>
      <c r="O3" s="8"/>
      <c r="P3" s="8"/>
      <c r="Q3" s="8"/>
      <c r="R3" s="8"/>
      <c r="S3" s="8" t="s">
        <v>461</v>
      </c>
      <c r="T3" s="8" t="s">
        <v>462</v>
      </c>
      <c r="U3" s="8" t="s">
        <v>463</v>
      </c>
      <c r="V3" s="10" t="s">
        <v>464</v>
      </c>
      <c r="W3" s="8" t="s">
        <v>465</v>
      </c>
      <c r="X3" s="8" t="s">
        <v>465</v>
      </c>
      <c r="Y3" s="8" t="s">
        <v>466</v>
      </c>
      <c r="Z3" s="8" t="s">
        <v>467</v>
      </c>
      <c r="AA3" s="8" t="s">
        <v>468</v>
      </c>
      <c r="AB3" s="8" t="s">
        <v>469</v>
      </c>
      <c r="AC3" s="8" t="s">
        <v>82</v>
      </c>
      <c r="AD3" s="8" t="s">
        <v>193</v>
      </c>
      <c r="AE3" s="8" t="s">
        <v>62</v>
      </c>
      <c r="AF3" s="8" t="s">
        <v>83</v>
      </c>
      <c r="AG3" s="8" t="s">
        <v>220</v>
      </c>
      <c r="AH3" s="8" t="s">
        <v>65</v>
      </c>
      <c r="AI3" s="8"/>
      <c r="AJ3" s="8"/>
      <c r="AK3" s="8" t="s">
        <v>66</v>
      </c>
      <c r="AL3" s="7">
        <f>DATE(2026,1,5)+TIME(17,23,6)</f>
        <v>46027.724374999998</v>
      </c>
    </row>
    <row r="4" spans="1:38" ht="15.5" x14ac:dyDescent="0.25">
      <c r="A4" s="3">
        <f>DATE(2025,10,27)+TIME(9,7,24)</f>
        <v>45957.38013888889</v>
      </c>
      <c r="B4" s="4" t="s">
        <v>379</v>
      </c>
      <c r="C4" s="4" t="s">
        <v>380</v>
      </c>
      <c r="D4" s="4" t="s">
        <v>381</v>
      </c>
      <c r="E4" s="4" t="s">
        <v>382</v>
      </c>
      <c r="F4" s="4" t="s">
        <v>42</v>
      </c>
      <c r="G4" s="4" t="s">
        <v>383</v>
      </c>
      <c r="H4" s="4" t="s">
        <v>44</v>
      </c>
      <c r="I4" s="5">
        <f>DATE(2026,2,9)</f>
        <v>46062</v>
      </c>
      <c r="J4" s="5">
        <f>DATE(2026,2,13)</f>
        <v>46066</v>
      </c>
      <c r="K4" s="4" t="s">
        <v>384</v>
      </c>
      <c r="L4" s="4" t="s">
        <v>385</v>
      </c>
      <c r="M4" s="4" t="s">
        <v>45</v>
      </c>
      <c r="N4" s="4" t="s">
        <v>72</v>
      </c>
      <c r="O4" s="4"/>
      <c r="P4" s="4"/>
      <c r="Q4" s="4"/>
      <c r="R4" s="4"/>
      <c r="S4" s="4" t="s">
        <v>386</v>
      </c>
      <c r="T4" s="4" t="s">
        <v>387</v>
      </c>
      <c r="U4" s="4" t="s">
        <v>388</v>
      </c>
      <c r="V4" s="6" t="s">
        <v>389</v>
      </c>
      <c r="W4" s="4" t="s">
        <v>390</v>
      </c>
      <c r="X4" s="4" t="s">
        <v>390</v>
      </c>
      <c r="Y4" s="4" t="s">
        <v>391</v>
      </c>
      <c r="Z4" s="4" t="s">
        <v>392</v>
      </c>
      <c r="AA4" s="4" t="s">
        <v>393</v>
      </c>
      <c r="AB4" s="4" t="s">
        <v>394</v>
      </c>
      <c r="AC4" s="4" t="s">
        <v>395</v>
      </c>
      <c r="AD4" s="4" t="s">
        <v>193</v>
      </c>
      <c r="AE4" s="4" t="s">
        <v>62</v>
      </c>
      <c r="AF4" s="4" t="s">
        <v>83</v>
      </c>
      <c r="AG4" s="4" t="s">
        <v>113</v>
      </c>
      <c r="AH4" s="4" t="s">
        <v>65</v>
      </c>
      <c r="AI4" s="4"/>
      <c r="AJ4" s="4"/>
      <c r="AK4" s="4" t="s">
        <v>66</v>
      </c>
      <c r="AL4" s="3">
        <f>DATE(2025,10,27)+TIME(9,7,24)</f>
        <v>45957.38013888889</v>
      </c>
    </row>
    <row r="5" spans="1:38" ht="15.5" x14ac:dyDescent="0.25">
      <c r="A5" s="7">
        <f>DATE(2025,10,24)+TIME(16,0,12)</f>
        <v>45954.666805555556</v>
      </c>
      <c r="B5" s="8" t="s">
        <v>396</v>
      </c>
      <c r="C5" s="8" t="s">
        <v>397</v>
      </c>
      <c r="D5" s="8" t="s">
        <v>398</v>
      </c>
      <c r="E5" s="8" t="s">
        <v>382</v>
      </c>
      <c r="F5" s="8" t="s">
        <v>163</v>
      </c>
      <c r="G5" s="8" t="s">
        <v>383</v>
      </c>
      <c r="H5" s="8" t="s">
        <v>44</v>
      </c>
      <c r="I5" s="9">
        <f>DATE(2026,2,9)</f>
        <v>46062</v>
      </c>
      <c r="J5" s="9">
        <f>DATE(2026,2,13)</f>
        <v>46066</v>
      </c>
      <c r="K5" s="8"/>
      <c r="L5" s="8"/>
      <c r="M5" s="8" t="s">
        <v>45</v>
      </c>
      <c r="N5" s="8" t="s">
        <v>72</v>
      </c>
      <c r="O5" s="8"/>
      <c r="P5" s="8"/>
      <c r="Q5" s="8"/>
      <c r="R5" s="8"/>
      <c r="S5" s="8" t="s">
        <v>399</v>
      </c>
      <c r="T5" s="8" t="s">
        <v>400</v>
      </c>
      <c r="U5" s="8" t="s">
        <v>401</v>
      </c>
      <c r="V5" s="10" t="s">
        <v>402</v>
      </c>
      <c r="W5" s="8" t="s">
        <v>403</v>
      </c>
      <c r="X5" s="8" t="s">
        <v>403</v>
      </c>
      <c r="Y5" s="8" t="s">
        <v>404</v>
      </c>
      <c r="Z5" s="8" t="s">
        <v>392</v>
      </c>
      <c r="AA5" s="8" t="s">
        <v>393</v>
      </c>
      <c r="AB5" s="8" t="s">
        <v>405</v>
      </c>
      <c r="AC5" s="8" t="s">
        <v>82</v>
      </c>
      <c r="AD5" s="8" t="s">
        <v>193</v>
      </c>
      <c r="AE5" s="8" t="s">
        <v>176</v>
      </c>
      <c r="AF5" s="8" t="s">
        <v>83</v>
      </c>
      <c r="AG5" s="8" t="s">
        <v>269</v>
      </c>
      <c r="AH5" s="8" t="s">
        <v>65</v>
      </c>
      <c r="AI5" s="8"/>
      <c r="AJ5" s="8"/>
      <c r="AK5" s="8" t="s">
        <v>365</v>
      </c>
      <c r="AL5" s="7">
        <f>DATE(2025,10,24)+TIME(16,0,12)</f>
        <v>45954.666805555556</v>
      </c>
    </row>
    <row r="6" spans="1:38" ht="15.5" x14ac:dyDescent="0.25">
      <c r="A6" s="7">
        <f>DATE(2025,10,24)+TIME(15,51,42)</f>
        <v>45954.660902777781</v>
      </c>
      <c r="B6" s="8" t="s">
        <v>38</v>
      </c>
      <c r="C6" s="8" t="s">
        <v>39</v>
      </c>
      <c r="D6" s="8" t="s">
        <v>40</v>
      </c>
      <c r="E6" s="8" t="s">
        <v>41</v>
      </c>
      <c r="F6" s="8" t="s">
        <v>42</v>
      </c>
      <c r="G6" s="8" t="s">
        <v>43</v>
      </c>
      <c r="H6" s="8" t="s">
        <v>44</v>
      </c>
      <c r="I6" s="9">
        <f>DATE(2026,2,8)</f>
        <v>46061</v>
      </c>
      <c r="J6" s="9">
        <f>DATE(2026,2,12)</f>
        <v>46065</v>
      </c>
      <c r="K6" s="8"/>
      <c r="L6" s="8"/>
      <c r="M6" s="8" t="s">
        <v>45</v>
      </c>
      <c r="N6" s="8" t="s">
        <v>46</v>
      </c>
      <c r="O6" s="8" t="s">
        <v>47</v>
      </c>
      <c r="P6" s="8" t="s">
        <v>48</v>
      </c>
      <c r="Q6" s="8" t="s">
        <v>49</v>
      </c>
      <c r="R6" s="8" t="s">
        <v>50</v>
      </c>
      <c r="S6" s="8" t="s">
        <v>51</v>
      </c>
      <c r="T6" s="8" t="s">
        <v>52</v>
      </c>
      <c r="U6" s="8" t="s">
        <v>53</v>
      </c>
      <c r="V6" s="10" t="s">
        <v>54</v>
      </c>
      <c r="W6" s="8" t="s">
        <v>55</v>
      </c>
      <c r="X6" s="8" t="s">
        <v>55</v>
      </c>
      <c r="Y6" s="8" t="s">
        <v>56</v>
      </c>
      <c r="Z6" s="8" t="s">
        <v>57</v>
      </c>
      <c r="AA6" s="8" t="s">
        <v>58</v>
      </c>
      <c r="AB6" s="8" t="s">
        <v>59</v>
      </c>
      <c r="AC6" s="8" t="s">
        <v>60</v>
      </c>
      <c r="AD6" s="8" t="s">
        <v>61</v>
      </c>
      <c r="AE6" s="8" t="s">
        <v>62</v>
      </c>
      <c r="AF6" s="8" t="s">
        <v>63</v>
      </c>
      <c r="AG6" s="8" t="s">
        <v>64</v>
      </c>
      <c r="AH6" s="8" t="s">
        <v>65</v>
      </c>
      <c r="AI6" s="8"/>
      <c r="AJ6" s="8"/>
      <c r="AK6" s="8" t="s">
        <v>66</v>
      </c>
      <c r="AL6" s="7">
        <f>DATE(2025,10,24)+TIME(15,51,42)</f>
        <v>45954.660902777781</v>
      </c>
    </row>
    <row r="7" spans="1:38" ht="15.5" x14ac:dyDescent="0.25">
      <c r="A7" s="3">
        <f>DATE(2025,10,31)+TIME(10,53,5)</f>
        <v>45961.453530092593</v>
      </c>
      <c r="B7" s="4" t="s">
        <v>190</v>
      </c>
      <c r="C7" s="4" t="s">
        <v>191</v>
      </c>
      <c r="D7" s="4" t="s">
        <v>192</v>
      </c>
      <c r="E7" s="4" t="s">
        <v>41</v>
      </c>
      <c r="F7" s="4" t="s">
        <v>193</v>
      </c>
      <c r="G7" s="4" t="s">
        <v>194</v>
      </c>
      <c r="H7" s="4" t="s">
        <v>44</v>
      </c>
      <c r="I7" s="5">
        <f>DATE(2026,2,9)</f>
        <v>46062</v>
      </c>
      <c r="J7" s="5">
        <f>DATE(2026,2,12)</f>
        <v>46065</v>
      </c>
      <c r="K7" s="4" t="s">
        <v>195</v>
      </c>
      <c r="L7" s="4"/>
      <c r="M7" s="4"/>
      <c r="N7" s="4"/>
      <c r="O7" s="4"/>
      <c r="P7" s="4"/>
      <c r="Q7" s="4"/>
      <c r="R7" s="4"/>
      <c r="S7" s="4" t="s">
        <v>196</v>
      </c>
      <c r="T7" s="4" t="s">
        <v>197</v>
      </c>
      <c r="U7" s="4" t="s">
        <v>198</v>
      </c>
      <c r="V7" s="6" t="s">
        <v>199</v>
      </c>
      <c r="W7" s="4" t="s">
        <v>200</v>
      </c>
      <c r="X7" s="4" t="s">
        <v>201</v>
      </c>
      <c r="Y7" s="4" t="s">
        <v>202</v>
      </c>
      <c r="Z7" s="4" t="s">
        <v>57</v>
      </c>
      <c r="AA7" s="4" t="s">
        <v>58</v>
      </c>
      <c r="AB7" s="4" t="s">
        <v>203</v>
      </c>
      <c r="AC7" s="4" t="s">
        <v>82</v>
      </c>
      <c r="AD7" s="4"/>
      <c r="AE7" s="4"/>
      <c r="AF7" s="4" t="s">
        <v>83</v>
      </c>
      <c r="AG7" s="4" t="s">
        <v>113</v>
      </c>
      <c r="AH7" s="4" t="s">
        <v>65</v>
      </c>
      <c r="AI7" s="4"/>
      <c r="AJ7" s="4"/>
      <c r="AK7" s="4" t="s">
        <v>66</v>
      </c>
      <c r="AL7" s="3">
        <f>DATE(2025,10,31)+TIME(10,53,5)</f>
        <v>45961.453530092593</v>
      </c>
    </row>
    <row r="8" spans="1:38" ht="15.5" x14ac:dyDescent="0.25">
      <c r="A8" s="3">
        <f>DATE(2026,1,5)+TIME(12,51,51)</f>
        <v>46027.536006944443</v>
      </c>
      <c r="B8" s="4" t="s">
        <v>67</v>
      </c>
      <c r="C8" s="4" t="s">
        <v>68</v>
      </c>
      <c r="D8" s="4" t="s">
        <v>69</v>
      </c>
      <c r="E8" s="4" t="s">
        <v>70</v>
      </c>
      <c r="F8" s="4" t="s">
        <v>42</v>
      </c>
      <c r="G8" s="4" t="s">
        <v>43</v>
      </c>
      <c r="H8" s="4" t="s">
        <v>44</v>
      </c>
      <c r="I8" s="5">
        <f>DATE(2026,2,8)</f>
        <v>46061</v>
      </c>
      <c r="J8" s="5">
        <f>DATE(2026,2,12)</f>
        <v>46065</v>
      </c>
      <c r="K8" s="4"/>
      <c r="L8" s="4" t="s">
        <v>71</v>
      </c>
      <c r="M8" s="4" t="s">
        <v>45</v>
      </c>
      <c r="N8" s="4" t="s">
        <v>72</v>
      </c>
      <c r="O8" s="4"/>
      <c r="P8" s="4"/>
      <c r="Q8" s="4"/>
      <c r="R8" s="4"/>
      <c r="S8" s="4" t="s">
        <v>73</v>
      </c>
      <c r="T8" s="4" t="s">
        <v>74</v>
      </c>
      <c r="U8" s="4" t="s">
        <v>75</v>
      </c>
      <c r="V8" s="6" t="s">
        <v>76</v>
      </c>
      <c r="W8" s="4" t="s">
        <v>77</v>
      </c>
      <c r="X8" s="4" t="s">
        <v>78</v>
      </c>
      <c r="Y8" s="4" t="s">
        <v>79</v>
      </c>
      <c r="Z8" s="4" t="s">
        <v>80</v>
      </c>
      <c r="AA8" s="4"/>
      <c r="AB8" s="4" t="s">
        <v>81</v>
      </c>
      <c r="AC8" s="4" t="s">
        <v>82</v>
      </c>
      <c r="AD8" s="4" t="s">
        <v>61</v>
      </c>
      <c r="AE8" s="4" t="s">
        <v>62</v>
      </c>
      <c r="AF8" s="4" t="s">
        <v>83</v>
      </c>
      <c r="AG8" s="4" t="s">
        <v>64</v>
      </c>
      <c r="AH8" s="4" t="s">
        <v>65</v>
      </c>
      <c r="AI8" s="4"/>
      <c r="AJ8" s="4"/>
      <c r="AK8" s="4" t="s">
        <v>66</v>
      </c>
      <c r="AL8" s="3">
        <f>DATE(2026,1,5)+TIME(12,51,51)</f>
        <v>46027.536006944443</v>
      </c>
    </row>
    <row r="9" spans="1:38" ht="15.5" x14ac:dyDescent="0.25">
      <c r="A9" s="7">
        <f>DATE(2025,11,14)+TIME(14,57,36)</f>
        <v>45975.623333333337</v>
      </c>
      <c r="B9" s="8" t="s">
        <v>204</v>
      </c>
      <c r="C9" s="8" t="s">
        <v>205</v>
      </c>
      <c r="D9" s="8" t="s">
        <v>206</v>
      </c>
      <c r="E9" s="8" t="s">
        <v>70</v>
      </c>
      <c r="F9" s="8" t="s">
        <v>207</v>
      </c>
      <c r="G9" s="8" t="s">
        <v>194</v>
      </c>
      <c r="H9" s="8" t="s">
        <v>44</v>
      </c>
      <c r="I9" s="9">
        <f>DATE(2026,2,9)</f>
        <v>46062</v>
      </c>
      <c r="J9" s="9">
        <f>DATE(2026,2,12)</f>
        <v>46065</v>
      </c>
      <c r="K9" s="8" t="s">
        <v>208</v>
      </c>
      <c r="L9" s="8" t="s">
        <v>209</v>
      </c>
      <c r="M9" s="8" t="s">
        <v>45</v>
      </c>
      <c r="N9" s="8"/>
      <c r="O9" s="8"/>
      <c r="P9" s="8"/>
      <c r="Q9" s="8"/>
      <c r="R9" s="8"/>
      <c r="S9" s="8" t="s">
        <v>210</v>
      </c>
      <c r="T9" s="8" t="s">
        <v>211</v>
      </c>
      <c r="U9" s="8" t="s">
        <v>212</v>
      </c>
      <c r="V9" s="10" t="s">
        <v>213</v>
      </c>
      <c r="W9" s="8" t="s">
        <v>214</v>
      </c>
      <c r="X9" s="8" t="s">
        <v>214</v>
      </c>
      <c r="Y9" s="8" t="s">
        <v>215</v>
      </c>
      <c r="Z9" s="8" t="s">
        <v>216</v>
      </c>
      <c r="AA9" s="8" t="s">
        <v>217</v>
      </c>
      <c r="AB9" s="8" t="s">
        <v>218</v>
      </c>
      <c r="AC9" s="8" t="s">
        <v>82</v>
      </c>
      <c r="AD9" s="8" t="s">
        <v>193</v>
      </c>
      <c r="AE9" s="8" t="s">
        <v>62</v>
      </c>
      <c r="AF9" s="8" t="s">
        <v>219</v>
      </c>
      <c r="AG9" s="8" t="s">
        <v>220</v>
      </c>
      <c r="AH9" s="8" t="s">
        <v>65</v>
      </c>
      <c r="AI9" s="8"/>
      <c r="AJ9" s="8"/>
      <c r="AK9" s="8" t="s">
        <v>66</v>
      </c>
      <c r="AL9" s="7">
        <f>DATE(2025,11,14)+TIME(14,57,36)</f>
        <v>45975.623333333337</v>
      </c>
    </row>
    <row r="10" spans="1:38" ht="15.5" x14ac:dyDescent="0.25">
      <c r="A10" s="7">
        <f>DATE(2025,11,6)+TIME(10,22,41)</f>
        <v>45967.43241898148</v>
      </c>
      <c r="B10" s="8" t="s">
        <v>406</v>
      </c>
      <c r="C10" s="8" t="s">
        <v>407</v>
      </c>
      <c r="D10" s="8" t="s">
        <v>408</v>
      </c>
      <c r="E10" s="8" t="s">
        <v>70</v>
      </c>
      <c r="F10" s="8" t="s">
        <v>163</v>
      </c>
      <c r="G10" s="8" t="s">
        <v>383</v>
      </c>
      <c r="H10" s="8" t="s">
        <v>44</v>
      </c>
      <c r="I10" s="9">
        <f>DATE(2026,2,9)</f>
        <v>46062</v>
      </c>
      <c r="J10" s="9">
        <f>DATE(2026,2,12)</f>
        <v>46065</v>
      </c>
      <c r="K10" s="8"/>
      <c r="L10" s="8"/>
      <c r="M10" s="8"/>
      <c r="N10" s="8" t="s">
        <v>72</v>
      </c>
      <c r="O10" s="8"/>
      <c r="P10" s="8"/>
      <c r="Q10" s="8"/>
      <c r="R10" s="8"/>
      <c r="S10" s="8" t="s">
        <v>409</v>
      </c>
      <c r="T10" s="8" t="s">
        <v>410</v>
      </c>
      <c r="U10" s="8" t="s">
        <v>411</v>
      </c>
      <c r="V10" s="10" t="s">
        <v>412</v>
      </c>
      <c r="W10" s="8" t="s">
        <v>413</v>
      </c>
      <c r="X10" s="8" t="s">
        <v>413</v>
      </c>
      <c r="Y10" s="8" t="s">
        <v>414</v>
      </c>
      <c r="Z10" s="8" t="s">
        <v>216</v>
      </c>
      <c r="AA10" s="8" t="s">
        <v>217</v>
      </c>
      <c r="AB10" s="8" t="s">
        <v>415</v>
      </c>
      <c r="AC10" s="8" t="s">
        <v>82</v>
      </c>
      <c r="AD10" s="8" t="s">
        <v>61</v>
      </c>
      <c r="AE10" s="8" t="s">
        <v>176</v>
      </c>
      <c r="AF10" s="8" t="s">
        <v>63</v>
      </c>
      <c r="AG10" s="8" t="s">
        <v>113</v>
      </c>
      <c r="AH10" s="8" t="s">
        <v>65</v>
      </c>
      <c r="AI10" s="8"/>
      <c r="AJ10" s="8"/>
      <c r="AK10" s="8" t="s">
        <v>66</v>
      </c>
      <c r="AL10" s="7">
        <f>DATE(2025,11,6)+TIME(10,22,41)</f>
        <v>45967.43241898148</v>
      </c>
    </row>
    <row r="11" spans="1:38" ht="15.5" x14ac:dyDescent="0.25">
      <c r="A11" s="3">
        <f>DATE(2025,11,10)+TIME(8,4,32)</f>
        <v>45971.336481481485</v>
      </c>
      <c r="B11" s="4" t="s">
        <v>416</v>
      </c>
      <c r="C11" s="4" t="s">
        <v>417</v>
      </c>
      <c r="D11" s="4" t="s">
        <v>418</v>
      </c>
      <c r="E11" s="4" t="s">
        <v>70</v>
      </c>
      <c r="F11" s="4" t="s">
        <v>42</v>
      </c>
      <c r="G11" s="4" t="s">
        <v>383</v>
      </c>
      <c r="H11" s="4" t="s">
        <v>44</v>
      </c>
      <c r="I11" s="5">
        <f>DATE(2026,2,9)</f>
        <v>46062</v>
      </c>
      <c r="J11" s="5">
        <f>DATE(2026,2,12)</f>
        <v>46065</v>
      </c>
      <c r="K11" s="4"/>
      <c r="L11" s="4" t="s">
        <v>419</v>
      </c>
      <c r="M11" s="4" t="s">
        <v>45</v>
      </c>
      <c r="N11" s="4" t="s">
        <v>46</v>
      </c>
      <c r="O11" s="4" t="s">
        <v>420</v>
      </c>
      <c r="P11" s="4" t="s">
        <v>421</v>
      </c>
      <c r="Q11" s="4" t="s">
        <v>422</v>
      </c>
      <c r="R11" s="4"/>
      <c r="S11" s="4" t="s">
        <v>423</v>
      </c>
      <c r="T11" s="4" t="s">
        <v>424</v>
      </c>
      <c r="U11" s="4" t="s">
        <v>425</v>
      </c>
      <c r="V11" s="6" t="s">
        <v>426</v>
      </c>
      <c r="W11" s="4" t="s">
        <v>427</v>
      </c>
      <c r="X11" s="4" t="s">
        <v>427</v>
      </c>
      <c r="Y11" s="4" t="s">
        <v>428</v>
      </c>
      <c r="Z11" s="4" t="s">
        <v>216</v>
      </c>
      <c r="AA11" s="4" t="s">
        <v>217</v>
      </c>
      <c r="AB11" s="4" t="s">
        <v>429</v>
      </c>
      <c r="AC11" s="4" t="s">
        <v>82</v>
      </c>
      <c r="AD11" s="4" t="s">
        <v>61</v>
      </c>
      <c r="AE11" s="4" t="s">
        <v>62</v>
      </c>
      <c r="AF11" s="4" t="s">
        <v>63</v>
      </c>
      <c r="AG11" s="4" t="s">
        <v>98</v>
      </c>
      <c r="AH11" s="4" t="s">
        <v>65</v>
      </c>
      <c r="AI11" s="4"/>
      <c r="AJ11" s="4"/>
      <c r="AK11" s="4" t="s">
        <v>66</v>
      </c>
      <c r="AL11" s="3">
        <f>DATE(2025,11,10)+TIME(8,4,32)</f>
        <v>45971.336481481485</v>
      </c>
    </row>
    <row r="12" spans="1:38" ht="15.5" x14ac:dyDescent="0.25">
      <c r="A12" s="7">
        <f>DATE(2026,2,6)+TIME(16,17,32)</f>
        <v>46059.678842592592</v>
      </c>
      <c r="B12" s="8" t="s">
        <v>470</v>
      </c>
      <c r="C12" s="8" t="s">
        <v>471</v>
      </c>
      <c r="D12" s="8" t="s">
        <v>472</v>
      </c>
      <c r="E12" s="8" t="s">
        <v>70</v>
      </c>
      <c r="F12" s="8" t="s">
        <v>163</v>
      </c>
      <c r="G12" s="8" t="s">
        <v>445</v>
      </c>
      <c r="H12" s="8" t="s">
        <v>129</v>
      </c>
      <c r="I12" s="9"/>
      <c r="J12" s="9"/>
      <c r="K12" s="8"/>
      <c r="L12" s="8"/>
      <c r="M12" s="8"/>
      <c r="N12" s="8" t="s">
        <v>72</v>
      </c>
      <c r="O12" s="8"/>
      <c r="P12" s="8"/>
      <c r="Q12" s="8"/>
      <c r="R12" s="8"/>
      <c r="S12" s="8" t="s">
        <v>473</v>
      </c>
      <c r="T12" s="8" t="s">
        <v>474</v>
      </c>
      <c r="U12" s="8" t="s">
        <v>475</v>
      </c>
      <c r="V12" s="10" t="s">
        <v>476</v>
      </c>
      <c r="W12" s="8" t="s">
        <v>477</v>
      </c>
      <c r="X12" s="8" t="s">
        <v>477</v>
      </c>
      <c r="Y12" s="8" t="s">
        <v>478</v>
      </c>
      <c r="Z12" s="8" t="s">
        <v>217</v>
      </c>
      <c r="AA12" s="8"/>
      <c r="AB12" s="8" t="s">
        <v>479</v>
      </c>
      <c r="AC12" s="8" t="s">
        <v>82</v>
      </c>
      <c r="AD12" s="8" t="s">
        <v>61</v>
      </c>
      <c r="AE12" s="8" t="s">
        <v>176</v>
      </c>
      <c r="AF12" s="8" t="s">
        <v>83</v>
      </c>
      <c r="AG12" s="8" t="s">
        <v>113</v>
      </c>
      <c r="AH12" s="8" t="s">
        <v>65</v>
      </c>
      <c r="AI12" s="8"/>
      <c r="AJ12" s="8"/>
      <c r="AK12" s="8" t="s">
        <v>66</v>
      </c>
      <c r="AL12" s="7">
        <f>DATE(2026,2,6)+TIME(16,17,32)</f>
        <v>46059.678842592592</v>
      </c>
    </row>
    <row r="13" spans="1:38" ht="15.5" x14ac:dyDescent="0.25">
      <c r="A13" s="3">
        <f>DATE(2026,1,15)+TIME(15,44,24)</f>
        <v>46037.655833333331</v>
      </c>
      <c r="B13" s="4" t="s">
        <v>480</v>
      </c>
      <c r="C13" s="4" t="s">
        <v>481</v>
      </c>
      <c r="D13" s="4" t="s">
        <v>482</v>
      </c>
      <c r="E13" s="4" t="s">
        <v>483</v>
      </c>
      <c r="F13" s="4" t="s">
        <v>42</v>
      </c>
      <c r="G13" s="4" t="s">
        <v>445</v>
      </c>
      <c r="H13" s="4" t="s">
        <v>44</v>
      </c>
      <c r="I13" s="5">
        <f>DATE(2026,2,9)</f>
        <v>46062</v>
      </c>
      <c r="J13" s="5">
        <f>DATE(2026,2,12)</f>
        <v>46065</v>
      </c>
      <c r="K13" s="4"/>
      <c r="L13" s="4"/>
      <c r="M13" s="4" t="s">
        <v>45</v>
      </c>
      <c r="N13" s="4" t="s">
        <v>46</v>
      </c>
      <c r="O13" s="4" t="s">
        <v>484</v>
      </c>
      <c r="P13" s="4" t="s">
        <v>485</v>
      </c>
      <c r="Q13" s="4" t="s">
        <v>482</v>
      </c>
      <c r="R13" s="4"/>
      <c r="S13" s="4" t="s">
        <v>486</v>
      </c>
      <c r="T13" s="4" t="s">
        <v>487</v>
      </c>
      <c r="U13" s="4" t="s">
        <v>488</v>
      </c>
      <c r="V13" s="6" t="s">
        <v>489</v>
      </c>
      <c r="W13" s="4" t="s">
        <v>490</v>
      </c>
      <c r="X13" s="4" t="s">
        <v>490</v>
      </c>
      <c r="Y13" s="4" t="s">
        <v>491</v>
      </c>
      <c r="Z13" s="4" t="s">
        <v>492</v>
      </c>
      <c r="AA13" s="4"/>
      <c r="AB13" s="4" t="s">
        <v>493</v>
      </c>
      <c r="AC13" s="4" t="s">
        <v>82</v>
      </c>
      <c r="AD13" s="4" t="s">
        <v>61</v>
      </c>
      <c r="AE13" s="4" t="s">
        <v>62</v>
      </c>
      <c r="AF13" s="4" t="s">
        <v>233</v>
      </c>
      <c r="AG13" s="4" t="s">
        <v>64</v>
      </c>
      <c r="AH13" s="4" t="s">
        <v>65</v>
      </c>
      <c r="AI13" s="4"/>
      <c r="AJ13" s="4" t="s">
        <v>114</v>
      </c>
      <c r="AK13" s="4" t="s">
        <v>66</v>
      </c>
      <c r="AL13" s="3">
        <f>DATE(2026,1,15)+TIME(15,44,24)</f>
        <v>46037.655833333331</v>
      </c>
    </row>
    <row r="14" spans="1:38" ht="15.5" x14ac:dyDescent="0.25">
      <c r="A14" s="7">
        <f>DATE(2025,10,24)+TIME(16,2,25)</f>
        <v>45954.668344907404</v>
      </c>
      <c r="B14" s="8" t="s">
        <v>84</v>
      </c>
      <c r="C14" s="8" t="s">
        <v>85</v>
      </c>
      <c r="D14" s="8" t="s">
        <v>86</v>
      </c>
      <c r="E14" s="8" t="s">
        <v>87</v>
      </c>
      <c r="F14" s="8" t="s">
        <v>42</v>
      </c>
      <c r="G14" s="8" t="s">
        <v>43</v>
      </c>
      <c r="H14" s="8" t="s">
        <v>44</v>
      </c>
      <c r="I14" s="9">
        <f>DATE(2026,2,8)</f>
        <v>46061</v>
      </c>
      <c r="J14" s="9">
        <f>DATE(2026,2,12)</f>
        <v>46065</v>
      </c>
      <c r="K14" s="8"/>
      <c r="L14" s="8" t="s">
        <v>45</v>
      </c>
      <c r="M14" s="8" t="s">
        <v>45</v>
      </c>
      <c r="N14" s="8" t="s">
        <v>72</v>
      </c>
      <c r="O14" s="8"/>
      <c r="P14" s="8"/>
      <c r="Q14" s="8"/>
      <c r="R14" s="8"/>
      <c r="S14" s="8" t="s">
        <v>88</v>
      </c>
      <c r="T14" s="8" t="s">
        <v>89</v>
      </c>
      <c r="U14" s="8" t="s">
        <v>90</v>
      </c>
      <c r="V14" s="10" t="s">
        <v>91</v>
      </c>
      <c r="W14" s="8" t="s">
        <v>92</v>
      </c>
      <c r="X14" s="8" t="s">
        <v>92</v>
      </c>
      <c r="Y14" s="8" t="s">
        <v>93</v>
      </c>
      <c r="Z14" s="8" t="s">
        <v>94</v>
      </c>
      <c r="AA14" s="8" t="s">
        <v>95</v>
      </c>
      <c r="AB14" s="8" t="s">
        <v>96</v>
      </c>
      <c r="AC14" s="8" t="s">
        <v>82</v>
      </c>
      <c r="AD14" s="8" t="s">
        <v>97</v>
      </c>
      <c r="AE14" s="8" t="s">
        <v>62</v>
      </c>
      <c r="AF14" s="8" t="s">
        <v>63</v>
      </c>
      <c r="AG14" s="8" t="s">
        <v>98</v>
      </c>
      <c r="AH14" s="8" t="s">
        <v>65</v>
      </c>
      <c r="AI14" s="8"/>
      <c r="AJ14" s="8"/>
      <c r="AK14" s="8" t="s">
        <v>66</v>
      </c>
      <c r="AL14" s="7">
        <f>DATE(2025,10,24)+TIME(16,2,25)</f>
        <v>45954.668344907404</v>
      </c>
    </row>
    <row r="15" spans="1:38" ht="15.5" x14ac:dyDescent="0.25">
      <c r="A15" s="3">
        <f>DATE(2026,1,13)+TIME(13,38,30)</f>
        <v>46035.568402777775</v>
      </c>
      <c r="B15" s="4" t="s">
        <v>494</v>
      </c>
      <c r="C15" s="4" t="s">
        <v>495</v>
      </c>
      <c r="D15" s="4" t="s">
        <v>496</v>
      </c>
      <c r="E15" s="4" t="s">
        <v>87</v>
      </c>
      <c r="F15" s="4" t="s">
        <v>497</v>
      </c>
      <c r="G15" s="4" t="s">
        <v>445</v>
      </c>
      <c r="H15" s="4" t="s">
        <v>44</v>
      </c>
      <c r="I15" s="5">
        <f>DATE(2026,2,9)</f>
        <v>46062</v>
      </c>
      <c r="J15" s="5">
        <f>DATE(2026,2,12)</f>
        <v>46065</v>
      </c>
      <c r="K15" s="4"/>
      <c r="L15" s="4" t="s">
        <v>45</v>
      </c>
      <c r="M15" s="4" t="s">
        <v>45</v>
      </c>
      <c r="N15" s="4" t="s">
        <v>72</v>
      </c>
      <c r="O15" s="4"/>
      <c r="P15" s="4"/>
      <c r="Q15" s="4"/>
      <c r="R15" s="4"/>
      <c r="S15" s="4" t="s">
        <v>498</v>
      </c>
      <c r="T15" s="4" t="s">
        <v>499</v>
      </c>
      <c r="U15" s="4" t="s">
        <v>500</v>
      </c>
      <c r="V15" s="6" t="s">
        <v>501</v>
      </c>
      <c r="W15" s="4" t="s">
        <v>502</v>
      </c>
      <c r="X15" s="4" t="s">
        <v>502</v>
      </c>
      <c r="Y15" s="4" t="s">
        <v>93</v>
      </c>
      <c r="Z15" s="4" t="s">
        <v>94</v>
      </c>
      <c r="AA15" s="4" t="s">
        <v>95</v>
      </c>
      <c r="AB15" s="4" t="s">
        <v>96</v>
      </c>
      <c r="AC15" s="4" t="s">
        <v>503</v>
      </c>
      <c r="AD15" s="4" t="s">
        <v>504</v>
      </c>
      <c r="AE15" s="4" t="s">
        <v>176</v>
      </c>
      <c r="AF15" s="4" t="s">
        <v>233</v>
      </c>
      <c r="AG15" s="4" t="s">
        <v>64</v>
      </c>
      <c r="AH15" s="4" t="s">
        <v>65</v>
      </c>
      <c r="AI15" s="4" t="s">
        <v>129</v>
      </c>
      <c r="AJ15" s="4" t="s">
        <v>114</v>
      </c>
      <c r="AK15" s="4" t="s">
        <v>342</v>
      </c>
      <c r="AL15" s="3">
        <f>DATE(2026,1,13)+TIME(18,46,10)</f>
        <v>46035.782060185185</v>
      </c>
    </row>
    <row r="16" spans="1:38" ht="15.5" x14ac:dyDescent="0.25">
      <c r="A16" s="7">
        <f>DATE(2025,12,8)+TIME(17,53,41)</f>
        <v>45999.745613425926</v>
      </c>
      <c r="B16" s="8" t="s">
        <v>221</v>
      </c>
      <c r="C16" s="8" t="s">
        <v>222</v>
      </c>
      <c r="D16" s="8" t="s">
        <v>223</v>
      </c>
      <c r="E16" s="8" t="s">
        <v>224</v>
      </c>
      <c r="F16" s="8" t="s">
        <v>42</v>
      </c>
      <c r="G16" s="8" t="s">
        <v>194</v>
      </c>
      <c r="H16" s="8" t="s">
        <v>44</v>
      </c>
      <c r="I16" s="9">
        <f>DATE(2026,2,9)</f>
        <v>46062</v>
      </c>
      <c r="J16" s="9">
        <f>DATE(2026,2,13)</f>
        <v>46066</v>
      </c>
      <c r="K16" s="8"/>
      <c r="L16" s="8"/>
      <c r="M16" s="8"/>
      <c r="N16" s="8"/>
      <c r="O16" s="8"/>
      <c r="P16" s="8"/>
      <c r="Q16" s="8"/>
      <c r="R16" s="8"/>
      <c r="S16" s="8" t="s">
        <v>225</v>
      </c>
      <c r="T16" s="8" t="s">
        <v>226</v>
      </c>
      <c r="U16" s="8" t="s">
        <v>227</v>
      </c>
      <c r="V16" s="10" t="s">
        <v>228</v>
      </c>
      <c r="W16" s="8" t="s">
        <v>229</v>
      </c>
      <c r="X16" s="8" t="s">
        <v>229</v>
      </c>
      <c r="Y16" s="8" t="s">
        <v>230</v>
      </c>
      <c r="Z16" s="8" t="s">
        <v>231</v>
      </c>
      <c r="AA16" s="8"/>
      <c r="AB16" s="8" t="s">
        <v>232</v>
      </c>
      <c r="AC16" s="8" t="s">
        <v>82</v>
      </c>
      <c r="AD16" s="8" t="s">
        <v>61</v>
      </c>
      <c r="AE16" s="8" t="s">
        <v>62</v>
      </c>
      <c r="AF16" s="8" t="s">
        <v>233</v>
      </c>
      <c r="AG16" s="8" t="s">
        <v>64</v>
      </c>
      <c r="AH16" s="8" t="s">
        <v>65</v>
      </c>
      <c r="AI16" s="8"/>
      <c r="AJ16" s="8"/>
      <c r="AK16" s="8" t="s">
        <v>66</v>
      </c>
      <c r="AL16" s="7">
        <f>DATE(2025,12,8)+TIME(17,53,41)</f>
        <v>45999.745613425926</v>
      </c>
    </row>
    <row r="17" spans="1:38" ht="15.5" x14ac:dyDescent="0.25">
      <c r="A17" s="3">
        <f>DATE(2026,1,17)+TIME(10,57,43)</f>
        <v>46039.456747685188</v>
      </c>
      <c r="B17" s="4" t="s">
        <v>505</v>
      </c>
      <c r="C17" s="4" t="s">
        <v>506</v>
      </c>
      <c r="D17" s="4" t="s">
        <v>507</v>
      </c>
      <c r="E17" s="4" t="s">
        <v>224</v>
      </c>
      <c r="F17" s="4" t="s">
        <v>163</v>
      </c>
      <c r="G17" s="4" t="s">
        <v>445</v>
      </c>
      <c r="H17" s="4" t="s">
        <v>44</v>
      </c>
      <c r="I17" s="5">
        <f>DATE(2026,2,9)</f>
        <v>46062</v>
      </c>
      <c r="J17" s="5">
        <f>DATE(2026,2,12)</f>
        <v>46065</v>
      </c>
      <c r="K17" s="4"/>
      <c r="L17" s="4"/>
      <c r="M17" s="4" t="s">
        <v>45</v>
      </c>
      <c r="N17" s="4" t="s">
        <v>72</v>
      </c>
      <c r="O17" s="4"/>
      <c r="P17" s="4"/>
      <c r="Q17" s="4"/>
      <c r="R17" s="4"/>
      <c r="S17" s="4" t="s">
        <v>508</v>
      </c>
      <c r="T17" s="4" t="s">
        <v>509</v>
      </c>
      <c r="U17" s="4" t="s">
        <v>510</v>
      </c>
      <c r="V17" s="6" t="s">
        <v>511</v>
      </c>
      <c r="W17" s="4" t="s">
        <v>512</v>
      </c>
      <c r="X17" s="4" t="s">
        <v>512</v>
      </c>
      <c r="Y17" s="4" t="s">
        <v>230</v>
      </c>
      <c r="Z17" s="4" t="s">
        <v>513</v>
      </c>
      <c r="AA17" s="4" t="s">
        <v>231</v>
      </c>
      <c r="AB17" s="4" t="s">
        <v>514</v>
      </c>
      <c r="AC17" s="4" t="s">
        <v>143</v>
      </c>
      <c r="AD17" s="4" t="s">
        <v>61</v>
      </c>
      <c r="AE17" s="4" t="s">
        <v>176</v>
      </c>
      <c r="AF17" s="4" t="s">
        <v>233</v>
      </c>
      <c r="AG17" s="4" t="s">
        <v>64</v>
      </c>
      <c r="AH17" s="4" t="s">
        <v>65</v>
      </c>
      <c r="AI17" s="4"/>
      <c r="AJ17" s="4"/>
      <c r="AK17" s="4" t="s">
        <v>66</v>
      </c>
      <c r="AL17" s="3">
        <f>DATE(2026,1,17)+TIME(10,57,43)</f>
        <v>46039.456747685188</v>
      </c>
    </row>
    <row r="18" spans="1:38" ht="15.5" x14ac:dyDescent="0.25">
      <c r="A18" s="3">
        <f>DATE(2025,12,5)+TIME(17,10,26)</f>
        <v>45996.715578703705</v>
      </c>
      <c r="B18" s="4" t="s">
        <v>515</v>
      </c>
      <c r="C18" s="4" t="s">
        <v>516</v>
      </c>
      <c r="D18" s="4" t="s">
        <v>517</v>
      </c>
      <c r="E18" s="4" t="s">
        <v>224</v>
      </c>
      <c r="F18" s="4" t="s">
        <v>42</v>
      </c>
      <c r="G18" s="4" t="s">
        <v>445</v>
      </c>
      <c r="H18" s="4" t="s">
        <v>44</v>
      </c>
      <c r="I18" s="5">
        <f>DATE(2026,2,9)</f>
        <v>46062</v>
      </c>
      <c r="J18" s="5">
        <f>DATE(2026,2,13)</f>
        <v>46066</v>
      </c>
      <c r="K18" s="4"/>
      <c r="L18" s="4"/>
      <c r="M18" s="4" t="s">
        <v>45</v>
      </c>
      <c r="N18" s="4" t="s">
        <v>72</v>
      </c>
      <c r="O18" s="4"/>
      <c r="P18" s="4"/>
      <c r="Q18" s="4"/>
      <c r="R18" s="4"/>
      <c r="S18" s="4" t="s">
        <v>518</v>
      </c>
      <c r="T18" s="4" t="s">
        <v>519</v>
      </c>
      <c r="U18" s="4" t="s">
        <v>520</v>
      </c>
      <c r="V18" s="6" t="s">
        <v>521</v>
      </c>
      <c r="W18" s="4" t="s">
        <v>522</v>
      </c>
      <c r="X18" s="4" t="s">
        <v>522</v>
      </c>
      <c r="Y18" s="4" t="s">
        <v>230</v>
      </c>
      <c r="Z18" s="4" t="s">
        <v>231</v>
      </c>
      <c r="AA18" s="4"/>
      <c r="AB18" s="4" t="s">
        <v>523</v>
      </c>
      <c r="AC18" s="4" t="s">
        <v>82</v>
      </c>
      <c r="AD18" s="4" t="s">
        <v>193</v>
      </c>
      <c r="AE18" s="4" t="s">
        <v>62</v>
      </c>
      <c r="AF18" s="4" t="s">
        <v>83</v>
      </c>
      <c r="AG18" s="4" t="s">
        <v>113</v>
      </c>
      <c r="AH18" s="4" t="s">
        <v>65</v>
      </c>
      <c r="AI18" s="4"/>
      <c r="AJ18" s="4"/>
      <c r="AK18" s="4" t="s">
        <v>524</v>
      </c>
      <c r="AL18" s="3">
        <f>DATE(2025,12,8)+TIME(17,53,59)</f>
        <v>45999.745821759258</v>
      </c>
    </row>
    <row r="19" spans="1:38" ht="15.5" x14ac:dyDescent="0.25">
      <c r="A19" s="3">
        <f>DATE(2025,12,5)+TIME(13,14,49)</f>
        <v>45996.55195601852</v>
      </c>
      <c r="B19" s="4" t="s">
        <v>525</v>
      </c>
      <c r="C19" s="4" t="s">
        <v>526</v>
      </c>
      <c r="D19" s="4" t="s">
        <v>527</v>
      </c>
      <c r="E19" s="4" t="s">
        <v>224</v>
      </c>
      <c r="F19" s="4" t="s">
        <v>163</v>
      </c>
      <c r="G19" s="4" t="s">
        <v>445</v>
      </c>
      <c r="H19" s="4" t="s">
        <v>44</v>
      </c>
      <c r="I19" s="5">
        <f>DATE(2026,2,9)</f>
        <v>46062</v>
      </c>
      <c r="J19" s="5">
        <f>DATE(2026,2,12)</f>
        <v>46065</v>
      </c>
      <c r="K19" s="4"/>
      <c r="L19" s="4"/>
      <c r="M19" s="4" t="s">
        <v>45</v>
      </c>
      <c r="N19" s="4" t="s">
        <v>72</v>
      </c>
      <c r="O19" s="4"/>
      <c r="P19" s="4"/>
      <c r="Q19" s="4"/>
      <c r="R19" s="4"/>
      <c r="S19" s="4" t="s">
        <v>528</v>
      </c>
      <c r="T19" s="4" t="s">
        <v>529</v>
      </c>
      <c r="U19" s="4" t="s">
        <v>530</v>
      </c>
      <c r="V19" s="6" t="s">
        <v>531</v>
      </c>
      <c r="W19" s="4" t="s">
        <v>532</v>
      </c>
      <c r="X19" s="4" t="s">
        <v>532</v>
      </c>
      <c r="Y19" s="4" t="s">
        <v>230</v>
      </c>
      <c r="Z19" s="4" t="s">
        <v>513</v>
      </c>
      <c r="AA19" s="4" t="s">
        <v>231</v>
      </c>
      <c r="AB19" s="4" t="s">
        <v>523</v>
      </c>
      <c r="AC19" s="4" t="s">
        <v>82</v>
      </c>
      <c r="AD19" s="4" t="s">
        <v>61</v>
      </c>
      <c r="AE19" s="4" t="s">
        <v>176</v>
      </c>
      <c r="AF19" s="4" t="s">
        <v>83</v>
      </c>
      <c r="AG19" s="4" t="s">
        <v>98</v>
      </c>
      <c r="AH19" s="4" t="s">
        <v>65</v>
      </c>
      <c r="AI19" s="4" t="s">
        <v>129</v>
      </c>
      <c r="AJ19" s="4"/>
      <c r="AK19" s="4" t="s">
        <v>66</v>
      </c>
      <c r="AL19" s="3">
        <f>DATE(2025,12,5)+TIME(13,14,49)</f>
        <v>45996.55195601852</v>
      </c>
    </row>
    <row r="20" spans="1:38" ht="15.5" x14ac:dyDescent="0.25">
      <c r="A20" s="7">
        <f>DATE(2025,10,27)+TIME(13,20,30)</f>
        <v>45957.555902777778</v>
      </c>
      <c r="B20" s="8" t="s">
        <v>430</v>
      </c>
      <c r="C20" s="8" t="s">
        <v>431</v>
      </c>
      <c r="D20" s="8" t="s">
        <v>432</v>
      </c>
      <c r="E20" s="8" t="s">
        <v>433</v>
      </c>
      <c r="F20" s="8" t="s">
        <v>163</v>
      </c>
      <c r="G20" s="8" t="s">
        <v>383</v>
      </c>
      <c r="H20" s="8" t="s">
        <v>44</v>
      </c>
      <c r="I20" s="9">
        <f>DATE(2026,2,9)</f>
        <v>46062</v>
      </c>
      <c r="J20" s="9">
        <f>DATE(2026,2,12)</f>
        <v>46065</v>
      </c>
      <c r="K20" s="8"/>
      <c r="L20" s="8"/>
      <c r="M20" s="8"/>
      <c r="N20" s="8" t="s">
        <v>72</v>
      </c>
      <c r="O20" s="8"/>
      <c r="P20" s="8"/>
      <c r="Q20" s="8"/>
      <c r="R20" s="8"/>
      <c r="S20" s="8" t="s">
        <v>434</v>
      </c>
      <c r="T20" s="8" t="s">
        <v>435</v>
      </c>
      <c r="U20" s="8" t="s">
        <v>436</v>
      </c>
      <c r="V20" s="10" t="s">
        <v>437</v>
      </c>
      <c r="W20" s="8" t="s">
        <v>438</v>
      </c>
      <c r="X20" s="8" t="s">
        <v>438</v>
      </c>
      <c r="Y20" s="8" t="s">
        <v>439</v>
      </c>
      <c r="Z20" s="8" t="s">
        <v>110</v>
      </c>
      <c r="AA20" s="8" t="s">
        <v>111</v>
      </c>
      <c r="AB20" s="8" t="s">
        <v>440</v>
      </c>
      <c r="AC20" s="8" t="s">
        <v>82</v>
      </c>
      <c r="AD20" s="8"/>
      <c r="AE20" s="8" t="s">
        <v>176</v>
      </c>
      <c r="AF20" s="8" t="s">
        <v>233</v>
      </c>
      <c r="AG20" s="8" t="s">
        <v>64</v>
      </c>
      <c r="AH20" s="8" t="s">
        <v>65</v>
      </c>
      <c r="AI20" s="8"/>
      <c r="AJ20" s="8"/>
      <c r="AK20" s="8" t="s">
        <v>66</v>
      </c>
      <c r="AL20" s="7">
        <f>DATE(2025,10,27)+TIME(13,20,30)</f>
        <v>45957.555902777778</v>
      </c>
    </row>
    <row r="21" spans="1:38" ht="15.5" x14ac:dyDescent="0.25">
      <c r="A21" s="3">
        <f>DATE(2026,1,14)+TIME(8,58,0)</f>
        <v>46036.373611111114</v>
      </c>
      <c r="B21" s="4" t="s">
        <v>99</v>
      </c>
      <c r="C21" s="4" t="s">
        <v>100</v>
      </c>
      <c r="D21" s="4" t="s">
        <v>101</v>
      </c>
      <c r="E21" s="4" t="s">
        <v>102</v>
      </c>
      <c r="F21" s="4" t="s">
        <v>42</v>
      </c>
      <c r="G21" s="4" t="s">
        <v>43</v>
      </c>
      <c r="H21" s="4" t="s">
        <v>44</v>
      </c>
      <c r="I21" s="5">
        <f>DATE(2026,2,8)</f>
        <v>46061</v>
      </c>
      <c r="J21" s="5">
        <f>DATE(2026,2,12)</f>
        <v>46065</v>
      </c>
      <c r="K21" s="4"/>
      <c r="L21" s="4"/>
      <c r="M21" s="4" t="s">
        <v>45</v>
      </c>
      <c r="N21" s="4" t="s">
        <v>72</v>
      </c>
      <c r="O21" s="4"/>
      <c r="P21" s="4"/>
      <c r="Q21" s="4"/>
      <c r="R21" s="4"/>
      <c r="S21" s="11" t="s">
        <v>103</v>
      </c>
      <c r="T21" s="4" t="s">
        <v>104</v>
      </c>
      <c r="U21" s="4" t="s">
        <v>105</v>
      </c>
      <c r="V21" s="6" t="s">
        <v>106</v>
      </c>
      <c r="W21" s="4" t="s">
        <v>107</v>
      </c>
      <c r="X21" s="4" t="s">
        <v>108</v>
      </c>
      <c r="Y21" s="4" t="s">
        <v>109</v>
      </c>
      <c r="Z21" s="4" t="s">
        <v>110</v>
      </c>
      <c r="AA21" s="4" t="s">
        <v>111</v>
      </c>
      <c r="AB21" s="4" t="s">
        <v>112</v>
      </c>
      <c r="AC21" s="4" t="s">
        <v>82</v>
      </c>
      <c r="AD21" s="4" t="s">
        <v>61</v>
      </c>
      <c r="AE21" s="4" t="s">
        <v>62</v>
      </c>
      <c r="AF21" s="4" t="s">
        <v>63</v>
      </c>
      <c r="AG21" s="4" t="s">
        <v>113</v>
      </c>
      <c r="AH21" s="4" t="s">
        <v>65</v>
      </c>
      <c r="AI21" s="4"/>
      <c r="AJ21" s="4" t="s">
        <v>114</v>
      </c>
      <c r="AK21" s="4" t="s">
        <v>66</v>
      </c>
      <c r="AL21" s="3">
        <f>DATE(2026,1,14)+TIME(8,58,0)</f>
        <v>46036.373611111114</v>
      </c>
    </row>
    <row r="22" spans="1:38" ht="15.5" x14ac:dyDescent="0.25">
      <c r="A22" s="3">
        <f>DATE(2026,1,15)+TIME(18,32,16)</f>
        <v>46037.772407407407</v>
      </c>
      <c r="B22" s="4" t="s">
        <v>160</v>
      </c>
      <c r="C22" s="4" t="s">
        <v>161</v>
      </c>
      <c r="D22" s="4" t="s">
        <v>162</v>
      </c>
      <c r="E22" s="4" t="s">
        <v>102</v>
      </c>
      <c r="F22" s="4" t="s">
        <v>163</v>
      </c>
      <c r="G22" s="4" t="s">
        <v>164</v>
      </c>
      <c r="H22" s="4" t="s">
        <v>129</v>
      </c>
      <c r="I22" s="5"/>
      <c r="J22" s="5"/>
      <c r="K22" s="4" t="s">
        <v>165</v>
      </c>
      <c r="L22" s="4"/>
      <c r="M22" s="4" t="s">
        <v>45</v>
      </c>
      <c r="N22" s="4"/>
      <c r="O22" s="4"/>
      <c r="P22" s="4"/>
      <c r="Q22" s="4"/>
      <c r="R22" s="4"/>
      <c r="S22" s="11" t="s">
        <v>166</v>
      </c>
      <c r="T22" s="4" t="s">
        <v>167</v>
      </c>
      <c r="U22" s="4" t="s">
        <v>168</v>
      </c>
      <c r="V22" s="6" t="s">
        <v>169</v>
      </c>
      <c r="W22" s="4" t="s">
        <v>170</v>
      </c>
      <c r="X22" s="4" t="s">
        <v>170</v>
      </c>
      <c r="Y22" s="4" t="s">
        <v>171</v>
      </c>
      <c r="Z22" s="4" t="s">
        <v>172</v>
      </c>
      <c r="AA22" s="4" t="s">
        <v>173</v>
      </c>
      <c r="AB22" s="4" t="s">
        <v>174</v>
      </c>
      <c r="AC22" s="4" t="s">
        <v>82</v>
      </c>
      <c r="AD22" s="4" t="s">
        <v>175</v>
      </c>
      <c r="AE22" s="4" t="s">
        <v>176</v>
      </c>
      <c r="AF22" s="4" t="s">
        <v>63</v>
      </c>
      <c r="AG22" s="4" t="s">
        <v>98</v>
      </c>
      <c r="AH22" s="4" t="s">
        <v>65</v>
      </c>
      <c r="AI22" s="4"/>
      <c r="AJ22" s="4" t="s">
        <v>114</v>
      </c>
      <c r="AK22" s="4" t="s">
        <v>66</v>
      </c>
      <c r="AL22" s="3">
        <f>DATE(2026,1,15)+TIME(18,32,16)</f>
        <v>46037.772407407407</v>
      </c>
    </row>
    <row r="23" spans="1:38" ht="15.5" x14ac:dyDescent="0.25">
      <c r="A23" s="7">
        <f>DATE(2025,10,27)+TIME(13,16,0)</f>
        <v>45957.552777777775</v>
      </c>
      <c r="B23" s="8" t="s">
        <v>177</v>
      </c>
      <c r="C23" s="8" t="s">
        <v>178</v>
      </c>
      <c r="D23" s="8" t="s">
        <v>179</v>
      </c>
      <c r="E23" s="8" t="s">
        <v>102</v>
      </c>
      <c r="F23" s="8" t="s">
        <v>42</v>
      </c>
      <c r="G23" s="8" t="s">
        <v>164</v>
      </c>
      <c r="H23" s="8" t="s">
        <v>44</v>
      </c>
      <c r="I23" s="9">
        <f>DATE(2026,2,8)</f>
        <v>46061</v>
      </c>
      <c r="J23" s="9">
        <f>DATE(2026,2,13)</f>
        <v>46066</v>
      </c>
      <c r="K23" s="8"/>
      <c r="L23" s="8"/>
      <c r="M23" s="8" t="s">
        <v>45</v>
      </c>
      <c r="N23" s="8"/>
      <c r="O23" s="8"/>
      <c r="P23" s="8"/>
      <c r="Q23" s="8"/>
      <c r="R23" s="8" t="s">
        <v>102</v>
      </c>
      <c r="S23" s="8" t="s">
        <v>180</v>
      </c>
      <c r="T23" s="8" t="s">
        <v>181</v>
      </c>
      <c r="U23" s="8" t="s">
        <v>182</v>
      </c>
      <c r="V23" s="10" t="s">
        <v>183</v>
      </c>
      <c r="W23" s="8" t="s">
        <v>184</v>
      </c>
      <c r="X23" s="8" t="s">
        <v>185</v>
      </c>
      <c r="Y23" s="8" t="s">
        <v>186</v>
      </c>
      <c r="Z23" s="8" t="s">
        <v>187</v>
      </c>
      <c r="AA23" s="8"/>
      <c r="AB23" s="8" t="s">
        <v>188</v>
      </c>
      <c r="AC23" s="8" t="s">
        <v>189</v>
      </c>
      <c r="AD23" s="8" t="s">
        <v>61</v>
      </c>
      <c r="AE23" s="8" t="s">
        <v>62</v>
      </c>
      <c r="AF23" s="8" t="s">
        <v>83</v>
      </c>
      <c r="AG23" s="8" t="s">
        <v>113</v>
      </c>
      <c r="AH23" s="8" t="s">
        <v>65</v>
      </c>
      <c r="AI23" s="8"/>
      <c r="AJ23" s="8" t="s">
        <v>114</v>
      </c>
      <c r="AK23" s="8" t="s">
        <v>66</v>
      </c>
      <c r="AL23" s="7">
        <f>DATE(2025,10,27)+TIME(13,16,0)</f>
        <v>45957.552777777775</v>
      </c>
    </row>
    <row r="24" spans="1:38" ht="15.5" x14ac:dyDescent="0.25">
      <c r="A24" s="3">
        <f>DATE(2026,2,6)+TIME(16,38,15)</f>
        <v>46059.693229166667</v>
      </c>
      <c r="B24" s="4" t="s">
        <v>234</v>
      </c>
      <c r="C24" s="4" t="s">
        <v>235</v>
      </c>
      <c r="D24" s="4" t="s">
        <v>236</v>
      </c>
      <c r="E24" s="4" t="s">
        <v>102</v>
      </c>
      <c r="F24" s="4" t="s">
        <v>42</v>
      </c>
      <c r="G24" s="4" t="s">
        <v>194</v>
      </c>
      <c r="H24" s="4" t="s">
        <v>129</v>
      </c>
      <c r="I24" s="5"/>
      <c r="J24" s="5"/>
      <c r="K24" s="4"/>
      <c r="L24" s="4" t="s">
        <v>237</v>
      </c>
      <c r="M24" s="4" t="s">
        <v>45</v>
      </c>
      <c r="N24" s="4"/>
      <c r="O24" s="4"/>
      <c r="P24" s="4"/>
      <c r="Q24" s="4"/>
      <c r="R24" s="4"/>
      <c r="S24" s="4" t="s">
        <v>238</v>
      </c>
      <c r="T24" s="4" t="s">
        <v>239</v>
      </c>
      <c r="U24" s="4" t="s">
        <v>240</v>
      </c>
      <c r="V24" s="6" t="s">
        <v>241</v>
      </c>
      <c r="W24" s="4" t="s">
        <v>242</v>
      </c>
      <c r="X24" s="4" t="s">
        <v>242</v>
      </c>
      <c r="Y24" s="4" t="s">
        <v>243</v>
      </c>
      <c r="Z24" s="4" t="s">
        <v>216</v>
      </c>
      <c r="AA24" s="4" t="s">
        <v>217</v>
      </c>
      <c r="AB24" s="4" t="s">
        <v>244</v>
      </c>
      <c r="AC24" s="4" t="s">
        <v>82</v>
      </c>
      <c r="AD24" s="4"/>
      <c r="AE24" s="4" t="s">
        <v>62</v>
      </c>
      <c r="AF24" s="4" t="s">
        <v>83</v>
      </c>
      <c r="AG24" s="4" t="s">
        <v>113</v>
      </c>
      <c r="AH24" s="4" t="s">
        <v>65</v>
      </c>
      <c r="AI24" s="4"/>
      <c r="AJ24" s="4"/>
      <c r="AK24" s="4" t="s">
        <v>66</v>
      </c>
      <c r="AL24" s="3">
        <f>DATE(2026,2,6)+TIME(16,38,15)</f>
        <v>46059.693229166667</v>
      </c>
    </row>
    <row r="25" spans="1:38" ht="15.5" x14ac:dyDescent="0.25">
      <c r="A25" s="3">
        <f>DATE(2025,10,24)+TIME(15,38,8)</f>
        <v>45954.65148148148</v>
      </c>
      <c r="B25" s="4" t="s">
        <v>366</v>
      </c>
      <c r="C25" s="4" t="s">
        <v>367</v>
      </c>
      <c r="D25" s="4" t="s">
        <v>368</v>
      </c>
      <c r="E25" s="4" t="s">
        <v>102</v>
      </c>
      <c r="F25" s="4" t="s">
        <v>42</v>
      </c>
      <c r="G25" s="4" t="s">
        <v>369</v>
      </c>
      <c r="H25" s="4" t="s">
        <v>44</v>
      </c>
      <c r="I25" s="5">
        <f>DATE(2026,2,8)</f>
        <v>46061</v>
      </c>
      <c r="J25" s="5">
        <f>DATE(2026,2,12)</f>
        <v>46065</v>
      </c>
      <c r="K25" s="4"/>
      <c r="L25" s="4"/>
      <c r="M25" s="4"/>
      <c r="N25" s="4"/>
      <c r="O25" s="4"/>
      <c r="P25" s="4"/>
      <c r="Q25" s="4"/>
      <c r="R25" s="4" t="s">
        <v>370</v>
      </c>
      <c r="S25" s="4" t="s">
        <v>371</v>
      </c>
      <c r="T25" s="4" t="s">
        <v>372</v>
      </c>
      <c r="U25" s="4" t="s">
        <v>373</v>
      </c>
      <c r="V25" s="6" t="s">
        <v>374</v>
      </c>
      <c r="W25" s="4" t="s">
        <v>375</v>
      </c>
      <c r="X25" s="4" t="s">
        <v>375</v>
      </c>
      <c r="Y25" s="4" t="s">
        <v>326</v>
      </c>
      <c r="Z25" s="4" t="s">
        <v>376</v>
      </c>
      <c r="AA25" s="4" t="s">
        <v>377</v>
      </c>
      <c r="AB25" s="4" t="s">
        <v>378</v>
      </c>
      <c r="AC25" s="4" t="s">
        <v>143</v>
      </c>
      <c r="AD25" s="4" t="s">
        <v>61</v>
      </c>
      <c r="AE25" s="4" t="s">
        <v>62</v>
      </c>
      <c r="AF25" s="4" t="s">
        <v>63</v>
      </c>
      <c r="AG25" s="4" t="s">
        <v>113</v>
      </c>
      <c r="AH25" s="4" t="s">
        <v>65</v>
      </c>
      <c r="AI25" s="4"/>
      <c r="AJ25" s="4" t="s">
        <v>114</v>
      </c>
      <c r="AK25" s="4" t="s">
        <v>66</v>
      </c>
      <c r="AL25" s="3">
        <f>DATE(2025,10,24)+TIME(15,38,8)</f>
        <v>45954.65148148148</v>
      </c>
    </row>
    <row r="26" spans="1:38" ht="15.5" x14ac:dyDescent="0.25">
      <c r="A26" s="7">
        <f>DATE(2026,1,14)+TIME(16,34,16)</f>
        <v>46036.690462962964</v>
      </c>
      <c r="B26" s="8" t="s">
        <v>533</v>
      </c>
      <c r="C26" s="8" t="s">
        <v>534</v>
      </c>
      <c r="D26" s="8" t="s">
        <v>535</v>
      </c>
      <c r="E26" s="8" t="s">
        <v>102</v>
      </c>
      <c r="F26" s="8" t="s">
        <v>42</v>
      </c>
      <c r="G26" s="8" t="s">
        <v>445</v>
      </c>
      <c r="H26" s="8" t="s">
        <v>44</v>
      </c>
      <c r="I26" s="9">
        <f>DATE(2026,2,9)</f>
        <v>46062</v>
      </c>
      <c r="J26" s="9">
        <f>DATE(2026,2,12)</f>
        <v>46065</v>
      </c>
      <c r="K26" s="8"/>
      <c r="L26" s="8"/>
      <c r="M26" s="8" t="s">
        <v>45</v>
      </c>
      <c r="N26" s="8" t="s">
        <v>46</v>
      </c>
      <c r="O26" s="8" t="s">
        <v>536</v>
      </c>
      <c r="P26" s="8" t="s">
        <v>537</v>
      </c>
      <c r="Q26" s="8" t="s">
        <v>538</v>
      </c>
      <c r="R26" s="8"/>
      <c r="S26" s="8" t="s">
        <v>539</v>
      </c>
      <c r="T26" s="8" t="s">
        <v>540</v>
      </c>
      <c r="U26" s="8" t="s">
        <v>541</v>
      </c>
      <c r="V26" s="10" t="s">
        <v>542</v>
      </c>
      <c r="W26" s="8" t="s">
        <v>543</v>
      </c>
      <c r="X26" s="8" t="s">
        <v>543</v>
      </c>
      <c r="Y26" s="8" t="s">
        <v>363</v>
      </c>
      <c r="Z26" s="8" t="s">
        <v>326</v>
      </c>
      <c r="AA26" s="8" t="s">
        <v>327</v>
      </c>
      <c r="AB26" s="8" t="s">
        <v>544</v>
      </c>
      <c r="AC26" s="8" t="s">
        <v>545</v>
      </c>
      <c r="AD26" s="8" t="s">
        <v>61</v>
      </c>
      <c r="AE26" s="8" t="s">
        <v>62</v>
      </c>
      <c r="AF26" s="8" t="s">
        <v>83</v>
      </c>
      <c r="AG26" s="8" t="s">
        <v>220</v>
      </c>
      <c r="AH26" s="8" t="s">
        <v>65</v>
      </c>
      <c r="AI26" s="8" t="s">
        <v>129</v>
      </c>
      <c r="AJ26" s="8" t="s">
        <v>114</v>
      </c>
      <c r="AK26" s="8" t="s">
        <v>66</v>
      </c>
      <c r="AL26" s="7">
        <f>DATE(2026,1,14)+TIME(16,34,16)</f>
        <v>46036.690462962964</v>
      </c>
    </row>
    <row r="27" spans="1:38" ht="15.5" x14ac:dyDescent="0.25">
      <c r="A27" s="3">
        <f>DATE(2025,11,5)+TIME(19,24,4)</f>
        <v>45966.808379629627</v>
      </c>
      <c r="B27" s="4" t="s">
        <v>115</v>
      </c>
      <c r="C27" s="4" t="s">
        <v>116</v>
      </c>
      <c r="D27" s="4" t="s">
        <v>117</v>
      </c>
      <c r="E27" s="4" t="s">
        <v>118</v>
      </c>
      <c r="F27" s="4" t="s">
        <v>42</v>
      </c>
      <c r="G27" s="4" t="s">
        <v>43</v>
      </c>
      <c r="H27" s="4" t="s">
        <v>44</v>
      </c>
      <c r="I27" s="5">
        <f>DATE(2026,2,8)</f>
        <v>46061</v>
      </c>
      <c r="J27" s="5">
        <f>DATE(2026,2,12)</f>
        <v>46065</v>
      </c>
      <c r="K27" s="4"/>
      <c r="L27" s="4"/>
      <c r="M27" s="4"/>
      <c r="N27" s="4" t="s">
        <v>72</v>
      </c>
      <c r="O27" s="4"/>
      <c r="P27" s="4"/>
      <c r="Q27" s="4"/>
      <c r="R27" s="4"/>
      <c r="S27" s="4" t="s">
        <v>119</v>
      </c>
      <c r="T27" s="4" t="s">
        <v>120</v>
      </c>
      <c r="U27" s="4" t="s">
        <v>121</v>
      </c>
      <c r="V27" s="6" t="s">
        <v>122</v>
      </c>
      <c r="W27" s="4" t="s">
        <v>123</v>
      </c>
      <c r="X27" s="4" t="s">
        <v>124</v>
      </c>
      <c r="Y27" s="4" t="s">
        <v>125</v>
      </c>
      <c r="Z27" s="4" t="s">
        <v>126</v>
      </c>
      <c r="AA27" s="4" t="s">
        <v>127</v>
      </c>
      <c r="AB27" s="4" t="s">
        <v>128</v>
      </c>
      <c r="AC27" s="4" t="s">
        <v>82</v>
      </c>
      <c r="AD27" s="4" t="s">
        <v>61</v>
      </c>
      <c r="AE27" s="4" t="s">
        <v>62</v>
      </c>
      <c r="AF27" s="4" t="s">
        <v>83</v>
      </c>
      <c r="AG27" s="4" t="s">
        <v>98</v>
      </c>
      <c r="AH27" s="4" t="s">
        <v>65</v>
      </c>
      <c r="AI27" s="4" t="s">
        <v>129</v>
      </c>
      <c r="AJ27" s="4" t="s">
        <v>114</v>
      </c>
      <c r="AK27" s="4" t="s">
        <v>66</v>
      </c>
      <c r="AL27" s="3">
        <f>DATE(2025,11,5)+TIME(19,24,4)</f>
        <v>45966.808379629627</v>
      </c>
    </row>
    <row r="28" spans="1:38" ht="15.5" x14ac:dyDescent="0.25">
      <c r="A28" s="3">
        <f>DATE(2026,1,20)+TIME(20,7,58)</f>
        <v>46042.838865740741</v>
      </c>
      <c r="B28" s="4" t="s">
        <v>245</v>
      </c>
      <c r="C28" s="4" t="s">
        <v>246</v>
      </c>
      <c r="D28" s="4" t="s">
        <v>247</v>
      </c>
      <c r="E28" s="4" t="s">
        <v>248</v>
      </c>
      <c r="F28" s="4" t="s">
        <v>42</v>
      </c>
      <c r="G28" s="4" t="s">
        <v>194</v>
      </c>
      <c r="H28" s="4" t="s">
        <v>44</v>
      </c>
      <c r="I28" s="5">
        <f>DATE(2026,2,9)</f>
        <v>46062</v>
      </c>
      <c r="J28" s="5">
        <f>DATE(2026,2,12)</f>
        <v>46065</v>
      </c>
      <c r="K28" s="4" t="s">
        <v>45</v>
      </c>
      <c r="L28" s="4"/>
      <c r="M28" s="4" t="s">
        <v>45</v>
      </c>
      <c r="N28" s="4"/>
      <c r="O28" s="4"/>
      <c r="P28" s="4"/>
      <c r="Q28" s="4"/>
      <c r="R28" s="4"/>
      <c r="S28" s="4" t="s">
        <v>249</v>
      </c>
      <c r="T28" s="4" t="s">
        <v>250</v>
      </c>
      <c r="U28" s="4" t="s">
        <v>251</v>
      </c>
      <c r="V28" s="6" t="s">
        <v>252</v>
      </c>
      <c r="W28" s="4" t="s">
        <v>253</v>
      </c>
      <c r="X28" s="4" t="s">
        <v>253</v>
      </c>
      <c r="Y28" s="4" t="s">
        <v>254</v>
      </c>
      <c r="Z28" s="4" t="s">
        <v>255</v>
      </c>
      <c r="AA28" s="4" t="s">
        <v>256</v>
      </c>
      <c r="AB28" s="4" t="s">
        <v>257</v>
      </c>
      <c r="AC28" s="4" t="s">
        <v>82</v>
      </c>
      <c r="AD28" s="4" t="s">
        <v>61</v>
      </c>
      <c r="AE28" s="4" t="s">
        <v>62</v>
      </c>
      <c r="AF28" s="4" t="s">
        <v>233</v>
      </c>
      <c r="AG28" s="4" t="s">
        <v>98</v>
      </c>
      <c r="AH28" s="4" t="s">
        <v>65</v>
      </c>
      <c r="AI28" s="4"/>
      <c r="AJ28" s="4"/>
      <c r="AK28" s="4" t="s">
        <v>66</v>
      </c>
      <c r="AL28" s="3">
        <f>DATE(2026,1,20)+TIME(20,7,58)</f>
        <v>46042.838865740741</v>
      </c>
    </row>
    <row r="29" spans="1:38" ht="15.5" x14ac:dyDescent="0.25">
      <c r="A29" s="7">
        <f>DATE(2026,1,20)+TIME(19,40,1)</f>
        <v>46042.819456018522</v>
      </c>
      <c r="B29" s="8" t="s">
        <v>258</v>
      </c>
      <c r="C29" s="8" t="s">
        <v>259</v>
      </c>
      <c r="D29" s="8" t="s">
        <v>260</v>
      </c>
      <c r="E29" s="8" t="s">
        <v>248</v>
      </c>
      <c r="F29" s="8" t="s">
        <v>42</v>
      </c>
      <c r="G29" s="8" t="s">
        <v>194</v>
      </c>
      <c r="H29" s="8" t="s">
        <v>44</v>
      </c>
      <c r="I29" s="9">
        <f>DATE(2026,2,9)</f>
        <v>46062</v>
      </c>
      <c r="J29" s="9">
        <f>DATE(2026,2,12)</f>
        <v>46065</v>
      </c>
      <c r="K29" s="8"/>
      <c r="L29" s="8"/>
      <c r="M29" s="8" t="s">
        <v>45</v>
      </c>
      <c r="N29" s="8"/>
      <c r="O29" s="8"/>
      <c r="P29" s="8"/>
      <c r="Q29" s="8"/>
      <c r="R29" s="8"/>
      <c r="S29" s="8" t="s">
        <v>261</v>
      </c>
      <c r="T29" s="8" t="s">
        <v>262</v>
      </c>
      <c r="U29" s="8" t="s">
        <v>263</v>
      </c>
      <c r="V29" s="10" t="s">
        <v>264</v>
      </c>
      <c r="W29" s="8" t="s">
        <v>265</v>
      </c>
      <c r="X29" s="8" t="s">
        <v>266</v>
      </c>
      <c r="Y29" s="8" t="s">
        <v>267</v>
      </c>
      <c r="Z29" s="8" t="s">
        <v>255</v>
      </c>
      <c r="AA29" s="8" t="s">
        <v>256</v>
      </c>
      <c r="AB29" s="8" t="s">
        <v>268</v>
      </c>
      <c r="AC29" s="8" t="s">
        <v>82</v>
      </c>
      <c r="AD29" s="8" t="s">
        <v>193</v>
      </c>
      <c r="AE29" s="8" t="s">
        <v>62</v>
      </c>
      <c r="AF29" s="8" t="s">
        <v>233</v>
      </c>
      <c r="AG29" s="8" t="s">
        <v>269</v>
      </c>
      <c r="AH29" s="8" t="s">
        <v>65</v>
      </c>
      <c r="AI29" s="8"/>
      <c r="AJ29" s="8"/>
      <c r="AK29" s="8" t="s">
        <v>66</v>
      </c>
      <c r="AL29" s="7">
        <f>DATE(2026,1,20)+TIME(19,40,1)</f>
        <v>46042.819456018522</v>
      </c>
    </row>
    <row r="30" spans="1:38" ht="15.5" x14ac:dyDescent="0.25">
      <c r="A30" s="3">
        <f>DATE(2026,1,20)+TIME(20,32,45)</f>
        <v>46042.856076388889</v>
      </c>
      <c r="B30" s="4" t="s">
        <v>270</v>
      </c>
      <c r="C30" s="4" t="s">
        <v>271</v>
      </c>
      <c r="D30" s="4" t="s">
        <v>272</v>
      </c>
      <c r="E30" s="4" t="s">
        <v>248</v>
      </c>
      <c r="F30" s="4" t="s">
        <v>42</v>
      </c>
      <c r="G30" s="4" t="s">
        <v>194</v>
      </c>
      <c r="H30" s="4" t="s">
        <v>44</v>
      </c>
      <c r="I30" s="5">
        <f>DATE(2026,2,9)</f>
        <v>46062</v>
      </c>
      <c r="J30" s="5">
        <f>DATE(2026,2,12)</f>
        <v>46065</v>
      </c>
      <c r="K30" s="4" t="s">
        <v>273</v>
      </c>
      <c r="L30" s="4"/>
      <c r="M30" s="4" t="s">
        <v>45</v>
      </c>
      <c r="N30" s="4"/>
      <c r="O30" s="4"/>
      <c r="P30" s="4"/>
      <c r="Q30" s="4"/>
      <c r="R30" s="4"/>
      <c r="S30" s="4" t="s">
        <v>274</v>
      </c>
      <c r="T30" s="4" t="s">
        <v>275</v>
      </c>
      <c r="U30" s="4" t="s">
        <v>276</v>
      </c>
      <c r="V30" s="6" t="s">
        <v>277</v>
      </c>
      <c r="W30" s="4" t="s">
        <v>278</v>
      </c>
      <c r="X30" s="4" t="s">
        <v>278</v>
      </c>
      <c r="Y30" s="4" t="s">
        <v>267</v>
      </c>
      <c r="Z30" s="4" t="s">
        <v>255</v>
      </c>
      <c r="AA30" s="4" t="s">
        <v>256</v>
      </c>
      <c r="AB30" s="4" t="s">
        <v>279</v>
      </c>
      <c r="AC30" s="4" t="s">
        <v>82</v>
      </c>
      <c r="AD30" s="4" t="s">
        <v>61</v>
      </c>
      <c r="AE30" s="4" t="s">
        <v>62</v>
      </c>
      <c r="AF30" s="4" t="s">
        <v>63</v>
      </c>
      <c r="AG30" s="4" t="s">
        <v>113</v>
      </c>
      <c r="AH30" s="4" t="s">
        <v>65</v>
      </c>
      <c r="AI30" s="4"/>
      <c r="AJ30" s="4" t="s">
        <v>114</v>
      </c>
      <c r="AK30" s="4" t="s">
        <v>66</v>
      </c>
      <c r="AL30" s="3">
        <f>DATE(2026,1,20)+TIME(20,32,45)</f>
        <v>46042.856076388889</v>
      </c>
    </row>
    <row r="31" spans="1:38" ht="15.5" x14ac:dyDescent="0.25">
      <c r="A31" s="3">
        <f>DATE(2026,1,20)+TIME(19,41,13)</f>
        <v>46042.820289351854</v>
      </c>
      <c r="B31" s="4" t="s">
        <v>280</v>
      </c>
      <c r="C31" s="4" t="s">
        <v>281</v>
      </c>
      <c r="D31" s="4" t="s">
        <v>282</v>
      </c>
      <c r="E31" s="4" t="s">
        <v>248</v>
      </c>
      <c r="F31" s="4" t="s">
        <v>42</v>
      </c>
      <c r="G31" s="4" t="s">
        <v>194</v>
      </c>
      <c r="H31" s="4" t="s">
        <v>44</v>
      </c>
      <c r="I31" s="5">
        <f>DATE(2026,2,9)</f>
        <v>46062</v>
      </c>
      <c r="J31" s="5">
        <f>DATE(2026,2,12)</f>
        <v>46065</v>
      </c>
      <c r="K31" s="4"/>
      <c r="L31" s="4"/>
      <c r="M31" s="4" t="s">
        <v>45</v>
      </c>
      <c r="N31" s="4"/>
      <c r="O31" s="4"/>
      <c r="P31" s="4"/>
      <c r="Q31" s="4"/>
      <c r="R31" s="4"/>
      <c r="S31" s="4" t="s">
        <v>283</v>
      </c>
      <c r="T31" s="4" t="s">
        <v>284</v>
      </c>
      <c r="U31" s="4" t="s">
        <v>285</v>
      </c>
      <c r="V31" s="6" t="s">
        <v>286</v>
      </c>
      <c r="W31" s="4" t="s">
        <v>287</v>
      </c>
      <c r="X31" s="4" t="s">
        <v>287</v>
      </c>
      <c r="Y31" s="4" t="s">
        <v>267</v>
      </c>
      <c r="Z31" s="4" t="s">
        <v>255</v>
      </c>
      <c r="AA31" s="4" t="s">
        <v>256</v>
      </c>
      <c r="AB31" s="4" t="s">
        <v>288</v>
      </c>
      <c r="AC31" s="4" t="s">
        <v>82</v>
      </c>
      <c r="AD31" s="4" t="s">
        <v>289</v>
      </c>
      <c r="AE31" s="4" t="s">
        <v>62</v>
      </c>
      <c r="AF31" s="4" t="s">
        <v>233</v>
      </c>
      <c r="AG31" s="4" t="s">
        <v>269</v>
      </c>
      <c r="AH31" s="4" t="s">
        <v>65</v>
      </c>
      <c r="AI31" s="4"/>
      <c r="AJ31" s="4"/>
      <c r="AK31" s="4" t="s">
        <v>66</v>
      </c>
      <c r="AL31" s="3">
        <f>DATE(2026,1,20)+TIME(19,41,13)</f>
        <v>46042.820289351854</v>
      </c>
    </row>
    <row r="32" spans="1:38" ht="15.5" x14ac:dyDescent="0.25">
      <c r="A32" s="7">
        <f>DATE(2025,12,3)+TIME(20,38,24)</f>
        <v>45994.86</v>
      </c>
      <c r="B32" s="8" t="s">
        <v>290</v>
      </c>
      <c r="C32" s="8" t="s">
        <v>291</v>
      </c>
      <c r="D32" s="8" t="s">
        <v>292</v>
      </c>
      <c r="E32" s="8" t="s">
        <v>293</v>
      </c>
      <c r="F32" s="8" t="s">
        <v>42</v>
      </c>
      <c r="G32" s="8" t="s">
        <v>194</v>
      </c>
      <c r="H32" s="8" t="s">
        <v>44</v>
      </c>
      <c r="I32" s="9">
        <f>DATE(2026,2,9)</f>
        <v>46062</v>
      </c>
      <c r="J32" s="9">
        <f>DATE(2026,2,12)</f>
        <v>46065</v>
      </c>
      <c r="K32" s="8"/>
      <c r="L32" s="8"/>
      <c r="M32" s="8" t="s">
        <v>45</v>
      </c>
      <c r="N32" s="8"/>
      <c r="O32" s="8"/>
      <c r="P32" s="8"/>
      <c r="Q32" s="8"/>
      <c r="R32" s="8"/>
      <c r="S32" s="8" t="s">
        <v>294</v>
      </c>
      <c r="T32" s="8" t="s">
        <v>295</v>
      </c>
      <c r="U32" s="8" t="s">
        <v>296</v>
      </c>
      <c r="V32" s="10" t="s">
        <v>297</v>
      </c>
      <c r="W32" s="8" t="s">
        <v>298</v>
      </c>
      <c r="X32" s="8" t="s">
        <v>298</v>
      </c>
      <c r="Y32" s="8" t="s">
        <v>299</v>
      </c>
      <c r="Z32" s="8" t="s">
        <v>300</v>
      </c>
      <c r="AA32" s="8" t="s">
        <v>301</v>
      </c>
      <c r="AB32" s="8" t="s">
        <v>302</v>
      </c>
      <c r="AC32" s="8" t="s">
        <v>82</v>
      </c>
      <c r="AD32" s="8" t="s">
        <v>61</v>
      </c>
      <c r="AE32" s="8" t="s">
        <v>62</v>
      </c>
      <c r="AF32" s="8" t="s">
        <v>83</v>
      </c>
      <c r="AG32" s="8" t="s">
        <v>113</v>
      </c>
      <c r="AH32" s="8" t="s">
        <v>65</v>
      </c>
      <c r="AI32" s="8"/>
      <c r="AJ32" s="8"/>
      <c r="AK32" s="8" t="s">
        <v>66</v>
      </c>
      <c r="AL32" s="7">
        <f>DATE(2025,12,3)+TIME(20,38,24)</f>
        <v>45994.86</v>
      </c>
    </row>
    <row r="33" spans="1:38" ht="15.5" x14ac:dyDescent="0.25">
      <c r="A33" s="3">
        <f>DATE(2025,10,29)+TIME(14,36,9)</f>
        <v>45959.608437499999</v>
      </c>
      <c r="B33" s="4" t="s">
        <v>546</v>
      </c>
      <c r="C33" s="4" t="s">
        <v>547</v>
      </c>
      <c r="D33" s="4" t="s">
        <v>548</v>
      </c>
      <c r="E33" s="4" t="s">
        <v>293</v>
      </c>
      <c r="F33" s="4" t="s">
        <v>163</v>
      </c>
      <c r="G33" s="4" t="s">
        <v>445</v>
      </c>
      <c r="H33" s="4" t="s">
        <v>44</v>
      </c>
      <c r="I33" s="5">
        <f>DATE(2026,2,9)</f>
        <v>46062</v>
      </c>
      <c r="J33" s="5">
        <f>DATE(2026,2,12)</f>
        <v>46065</v>
      </c>
      <c r="K33" s="4"/>
      <c r="L33" s="4"/>
      <c r="M33" s="4"/>
      <c r="N33" s="4" t="s">
        <v>72</v>
      </c>
      <c r="O33" s="4"/>
      <c r="P33" s="4"/>
      <c r="Q33" s="4"/>
      <c r="R33" s="4"/>
      <c r="S33" s="11" t="s">
        <v>549</v>
      </c>
      <c r="T33" s="4" t="s">
        <v>550</v>
      </c>
      <c r="U33" s="4" t="s">
        <v>551</v>
      </c>
      <c r="V33" s="6" t="s">
        <v>552</v>
      </c>
      <c r="W33" s="4" t="s">
        <v>553</v>
      </c>
      <c r="X33" s="4" t="s">
        <v>553</v>
      </c>
      <c r="Y33" s="4" t="s">
        <v>554</v>
      </c>
      <c r="Z33" s="4" t="s">
        <v>300</v>
      </c>
      <c r="AA33" s="4" t="s">
        <v>301</v>
      </c>
      <c r="AB33" s="4" t="s">
        <v>555</v>
      </c>
      <c r="AC33" s="4" t="s">
        <v>82</v>
      </c>
      <c r="AD33" s="4" t="s">
        <v>61</v>
      </c>
      <c r="AE33" s="4" t="s">
        <v>176</v>
      </c>
      <c r="AF33" s="4" t="s">
        <v>83</v>
      </c>
      <c r="AG33" s="4" t="s">
        <v>113</v>
      </c>
      <c r="AH33" s="4" t="s">
        <v>65</v>
      </c>
      <c r="AI33" s="4"/>
      <c r="AJ33" s="4" t="s">
        <v>45</v>
      </c>
      <c r="AK33" s="4" t="s">
        <v>342</v>
      </c>
      <c r="AL33" s="3">
        <f>DATE(2025,10,29)+TIME(14,36,9)</f>
        <v>45959.608437499999</v>
      </c>
    </row>
    <row r="34" spans="1:38" ht="15.5" x14ac:dyDescent="0.25">
      <c r="A34" s="7">
        <f>DATE(2025,10,24)+TIME(15,46,2)</f>
        <v>45954.656967592593</v>
      </c>
      <c r="B34" s="8" t="s">
        <v>130</v>
      </c>
      <c r="C34" s="8" t="s">
        <v>131</v>
      </c>
      <c r="D34" s="8" t="s">
        <v>132</v>
      </c>
      <c r="E34" s="8" t="s">
        <v>133</v>
      </c>
      <c r="F34" s="8" t="s">
        <v>42</v>
      </c>
      <c r="G34" s="8" t="s">
        <v>43</v>
      </c>
      <c r="H34" s="8" t="s">
        <v>44</v>
      </c>
      <c r="I34" s="9">
        <f>DATE(2026,2,8)</f>
        <v>46061</v>
      </c>
      <c r="J34" s="9">
        <f>DATE(2026,2,12)</f>
        <v>46065</v>
      </c>
      <c r="K34" s="8"/>
      <c r="L34" s="8"/>
      <c r="M34" s="8" t="s">
        <v>45</v>
      </c>
      <c r="N34" s="8" t="s">
        <v>72</v>
      </c>
      <c r="O34" s="8"/>
      <c r="P34" s="8"/>
      <c r="Q34" s="8"/>
      <c r="R34" s="8"/>
      <c r="S34" s="8" t="s">
        <v>134</v>
      </c>
      <c r="T34" s="8" t="s">
        <v>135</v>
      </c>
      <c r="U34" s="8" t="s">
        <v>136</v>
      </c>
      <c r="V34" s="10" t="s">
        <v>137</v>
      </c>
      <c r="W34" s="8" t="s">
        <v>138</v>
      </c>
      <c r="X34" s="8" t="s">
        <v>138</v>
      </c>
      <c r="Y34" s="8" t="s">
        <v>139</v>
      </c>
      <c r="Z34" s="8" t="s">
        <v>140</v>
      </c>
      <c r="AA34" s="8" t="s">
        <v>141</v>
      </c>
      <c r="AB34" s="8" t="s">
        <v>142</v>
      </c>
      <c r="AC34" s="8" t="s">
        <v>143</v>
      </c>
      <c r="AD34" s="8" t="s">
        <v>61</v>
      </c>
      <c r="AE34" s="8" t="s">
        <v>62</v>
      </c>
      <c r="AF34" s="8" t="s">
        <v>63</v>
      </c>
      <c r="AG34" s="8" t="s">
        <v>64</v>
      </c>
      <c r="AH34" s="8" t="s">
        <v>65</v>
      </c>
      <c r="AI34" s="8"/>
      <c r="AJ34" s="8" t="s">
        <v>144</v>
      </c>
      <c r="AK34" s="8" t="s">
        <v>66</v>
      </c>
      <c r="AL34" s="7">
        <f>DATE(2025,10,24)+TIME(15,46,2)</f>
        <v>45954.656967592593</v>
      </c>
    </row>
    <row r="35" spans="1:38" ht="15.5" x14ac:dyDescent="0.25">
      <c r="A35" s="7">
        <f>DATE(2025,10,24)+TIME(17,20,51)</f>
        <v>45954.722812499997</v>
      </c>
      <c r="B35" s="8" t="s">
        <v>303</v>
      </c>
      <c r="C35" s="8" t="s">
        <v>304</v>
      </c>
      <c r="D35" s="8" t="s">
        <v>305</v>
      </c>
      <c r="E35" s="8" t="s">
        <v>306</v>
      </c>
      <c r="F35" s="8" t="s">
        <v>42</v>
      </c>
      <c r="G35" s="8" t="s">
        <v>194</v>
      </c>
      <c r="H35" s="8" t="s">
        <v>44</v>
      </c>
      <c r="I35" s="9">
        <f>DATE(2026,2,9)</f>
        <v>46062</v>
      </c>
      <c r="J35" s="9">
        <f>DATE(2026,2,12)</f>
        <v>46065</v>
      </c>
      <c r="K35" s="8"/>
      <c r="L35" s="8"/>
      <c r="M35" s="8" t="s">
        <v>45</v>
      </c>
      <c r="N35" s="8"/>
      <c r="O35" s="8"/>
      <c r="P35" s="8"/>
      <c r="Q35" s="8"/>
      <c r="R35" s="8"/>
      <c r="S35" s="8" t="s">
        <v>307</v>
      </c>
      <c r="T35" s="8" t="s">
        <v>308</v>
      </c>
      <c r="U35" s="8" t="s">
        <v>309</v>
      </c>
      <c r="V35" s="10" t="s">
        <v>310</v>
      </c>
      <c r="W35" s="8" t="s">
        <v>311</v>
      </c>
      <c r="X35" s="8" t="s">
        <v>311</v>
      </c>
      <c r="Y35" s="8" t="s">
        <v>312</v>
      </c>
      <c r="Z35" s="8" t="s">
        <v>313</v>
      </c>
      <c r="AA35" s="8" t="s">
        <v>314</v>
      </c>
      <c r="AB35" s="8" t="s">
        <v>315</v>
      </c>
      <c r="AC35" s="8" t="s">
        <v>143</v>
      </c>
      <c r="AD35" s="8" t="s">
        <v>61</v>
      </c>
      <c r="AE35" s="8" t="s">
        <v>62</v>
      </c>
      <c r="AF35" s="8" t="s">
        <v>83</v>
      </c>
      <c r="AG35" s="8" t="s">
        <v>113</v>
      </c>
      <c r="AH35" s="8" t="s">
        <v>65</v>
      </c>
      <c r="AI35" s="8"/>
      <c r="AJ35" s="8" t="s">
        <v>114</v>
      </c>
      <c r="AK35" s="8" t="s">
        <v>66</v>
      </c>
      <c r="AL35" s="7">
        <f>DATE(2025,10,24)+TIME(17,20,51)</f>
        <v>45954.722812499997</v>
      </c>
    </row>
    <row r="36" spans="1:38" ht="15.5" x14ac:dyDescent="0.25">
      <c r="A36" s="3">
        <f>DATE(2026,1,29)+TIME(12,5,43)</f>
        <v>46051.503969907404</v>
      </c>
      <c r="B36" s="4" t="s">
        <v>556</v>
      </c>
      <c r="C36" s="4" t="s">
        <v>557</v>
      </c>
      <c r="D36" s="4" t="s">
        <v>558</v>
      </c>
      <c r="E36" s="4" t="s">
        <v>306</v>
      </c>
      <c r="F36" s="4" t="s">
        <v>42</v>
      </c>
      <c r="G36" s="4" t="s">
        <v>445</v>
      </c>
      <c r="H36" s="4" t="s">
        <v>44</v>
      </c>
      <c r="I36" s="5">
        <f>DATE(2026,2,9)</f>
        <v>46062</v>
      </c>
      <c r="J36" s="5">
        <f>DATE(2026,2,12)</f>
        <v>46065</v>
      </c>
      <c r="K36" s="4"/>
      <c r="L36" s="4"/>
      <c r="M36" s="4" t="s">
        <v>45</v>
      </c>
      <c r="N36" s="4" t="s">
        <v>46</v>
      </c>
      <c r="O36" s="4" t="s">
        <v>559</v>
      </c>
      <c r="P36" s="4" t="s">
        <v>559</v>
      </c>
      <c r="Q36" s="4" t="s">
        <v>558</v>
      </c>
      <c r="R36" s="4"/>
      <c r="S36" s="4" t="s">
        <v>560</v>
      </c>
      <c r="T36" s="4" t="s">
        <v>561</v>
      </c>
      <c r="U36" s="4" t="s">
        <v>562</v>
      </c>
      <c r="V36" s="6" t="s">
        <v>563</v>
      </c>
      <c r="W36" s="4" t="s">
        <v>564</v>
      </c>
      <c r="X36" s="4" t="s">
        <v>564</v>
      </c>
      <c r="Y36" s="4" t="s">
        <v>312</v>
      </c>
      <c r="Z36" s="4" t="s">
        <v>313</v>
      </c>
      <c r="AA36" s="4" t="s">
        <v>314</v>
      </c>
      <c r="AB36" s="4" t="s">
        <v>315</v>
      </c>
      <c r="AC36" s="4" t="s">
        <v>143</v>
      </c>
      <c r="AD36" s="4" t="s">
        <v>61</v>
      </c>
      <c r="AE36" s="4" t="s">
        <v>62</v>
      </c>
      <c r="AF36" s="4" t="s">
        <v>83</v>
      </c>
      <c r="AG36" s="4" t="s">
        <v>98</v>
      </c>
      <c r="AH36" s="4" t="s">
        <v>65</v>
      </c>
      <c r="AI36" s="4"/>
      <c r="AJ36" s="4"/>
      <c r="AK36" s="4" t="s">
        <v>66</v>
      </c>
      <c r="AL36" s="3">
        <f>DATE(2026,1,29)+TIME(12,5,43)</f>
        <v>46051.503969907404</v>
      </c>
    </row>
    <row r="37" spans="1:38" ht="15.5" x14ac:dyDescent="0.25">
      <c r="A37" s="3">
        <f>DATE(2026,1,29)+TIME(10,39,57)</f>
        <v>46051.444409722222</v>
      </c>
      <c r="B37" s="4" t="s">
        <v>565</v>
      </c>
      <c r="C37" s="4" t="s">
        <v>566</v>
      </c>
      <c r="D37" s="4" t="s">
        <v>567</v>
      </c>
      <c r="E37" s="4" t="s">
        <v>306</v>
      </c>
      <c r="F37" s="4" t="s">
        <v>42</v>
      </c>
      <c r="G37" s="4" t="s">
        <v>445</v>
      </c>
      <c r="H37" s="4" t="s">
        <v>44</v>
      </c>
      <c r="I37" s="5">
        <f>DATE(2026,2,9)</f>
        <v>46062</v>
      </c>
      <c r="J37" s="5">
        <f>DATE(2026,2,12)</f>
        <v>46065</v>
      </c>
      <c r="K37" s="4"/>
      <c r="L37" s="4"/>
      <c r="M37" s="4" t="s">
        <v>45</v>
      </c>
      <c r="N37" s="4" t="s">
        <v>72</v>
      </c>
      <c r="O37" s="4"/>
      <c r="P37" s="4"/>
      <c r="Q37" s="4"/>
      <c r="R37" s="4"/>
      <c r="S37" s="4" t="s">
        <v>568</v>
      </c>
      <c r="T37" s="4" t="s">
        <v>569</v>
      </c>
      <c r="U37" s="4" t="s">
        <v>570</v>
      </c>
      <c r="V37" s="6" t="s">
        <v>571</v>
      </c>
      <c r="W37" s="4" t="s">
        <v>572</v>
      </c>
      <c r="X37" s="4" t="s">
        <v>572</v>
      </c>
      <c r="Y37" s="4" t="s">
        <v>573</v>
      </c>
      <c r="Z37" s="4" t="s">
        <v>574</v>
      </c>
      <c r="AA37" s="4"/>
      <c r="AB37" s="4" t="s">
        <v>575</v>
      </c>
      <c r="AC37" s="4" t="s">
        <v>143</v>
      </c>
      <c r="AD37" s="4" t="s">
        <v>61</v>
      </c>
      <c r="AE37" s="4" t="s">
        <v>62</v>
      </c>
      <c r="AF37" s="4" t="s">
        <v>83</v>
      </c>
      <c r="AG37" s="4" t="s">
        <v>113</v>
      </c>
      <c r="AH37" s="4" t="s">
        <v>65</v>
      </c>
      <c r="AI37" s="4"/>
      <c r="AJ37" s="4"/>
      <c r="AK37" s="4" t="s">
        <v>66</v>
      </c>
      <c r="AL37" s="3">
        <f>DATE(2026,1,29)+TIME(10,39,57)</f>
        <v>46051.444409722222</v>
      </c>
    </row>
    <row r="38" spans="1:38" ht="15.5" x14ac:dyDescent="0.25">
      <c r="A38" s="7">
        <f>DATE(2025,12,5)+TIME(7,40,2)</f>
        <v>45996.319467592592</v>
      </c>
      <c r="B38" s="8" t="s">
        <v>145</v>
      </c>
      <c r="C38" s="8" t="s">
        <v>146</v>
      </c>
      <c r="D38" s="8" t="s">
        <v>147</v>
      </c>
      <c r="E38" s="8" t="s">
        <v>148</v>
      </c>
      <c r="F38" s="8" t="s">
        <v>149</v>
      </c>
      <c r="G38" s="8" t="s">
        <v>43</v>
      </c>
      <c r="H38" s="8" t="s">
        <v>44</v>
      </c>
      <c r="I38" s="9">
        <f>DATE(2026,2,8)</f>
        <v>46061</v>
      </c>
      <c r="J38" s="9">
        <f>DATE(2026,2,12)</f>
        <v>46065</v>
      </c>
      <c r="K38" s="8"/>
      <c r="L38" s="8"/>
      <c r="M38" s="8" t="s">
        <v>45</v>
      </c>
      <c r="N38" s="8" t="s">
        <v>72</v>
      </c>
      <c r="O38" s="8"/>
      <c r="P38" s="8"/>
      <c r="Q38" s="8"/>
      <c r="R38" s="8" t="s">
        <v>150</v>
      </c>
      <c r="S38" s="8" t="s">
        <v>151</v>
      </c>
      <c r="T38" s="8" t="s">
        <v>152</v>
      </c>
      <c r="U38" s="8" t="s">
        <v>153</v>
      </c>
      <c r="V38" s="10" t="s">
        <v>154</v>
      </c>
      <c r="W38" s="8" t="s">
        <v>155</v>
      </c>
      <c r="X38" s="8" t="s">
        <v>155</v>
      </c>
      <c r="Y38" s="8" t="s">
        <v>156</v>
      </c>
      <c r="Z38" s="8" t="s">
        <v>157</v>
      </c>
      <c r="AA38" s="8"/>
      <c r="AB38" s="8" t="s">
        <v>158</v>
      </c>
      <c r="AC38" s="8" t="s">
        <v>143</v>
      </c>
      <c r="AD38" s="8" t="s">
        <v>159</v>
      </c>
      <c r="AE38" s="8" t="s">
        <v>62</v>
      </c>
      <c r="AF38" s="8" t="s">
        <v>83</v>
      </c>
      <c r="AG38" s="8" t="s">
        <v>113</v>
      </c>
      <c r="AH38" s="8" t="s">
        <v>65</v>
      </c>
      <c r="AI38" s="8"/>
      <c r="AJ38" s="8"/>
      <c r="AK38" s="8" t="s">
        <v>66</v>
      </c>
      <c r="AL38" s="7">
        <f>DATE(2025,12,5)+TIME(7,40,2)</f>
        <v>45996.319467592592</v>
      </c>
    </row>
    <row r="39" spans="1:38" ht="15.5" x14ac:dyDescent="0.25">
      <c r="A39" s="7">
        <f>DATE(2026,1,14)+TIME(14,14,16)</f>
        <v>46036.593240740738</v>
      </c>
      <c r="B39" s="8" t="s">
        <v>316</v>
      </c>
      <c r="C39" s="8" t="s">
        <v>317</v>
      </c>
      <c r="D39" s="8" t="s">
        <v>318</v>
      </c>
      <c r="E39" s="8" t="s">
        <v>319</v>
      </c>
      <c r="F39" s="8" t="s">
        <v>42</v>
      </c>
      <c r="G39" s="8" t="s">
        <v>194</v>
      </c>
      <c r="H39" s="8" t="s">
        <v>44</v>
      </c>
      <c r="I39" s="9">
        <f>DATE(2026,2,9)</f>
        <v>46062</v>
      </c>
      <c r="J39" s="9">
        <f>DATE(2026,2,13)</f>
        <v>46066</v>
      </c>
      <c r="K39" s="8"/>
      <c r="L39" s="8"/>
      <c r="M39" s="8" t="s">
        <v>45</v>
      </c>
      <c r="N39" s="8"/>
      <c r="O39" s="8"/>
      <c r="P39" s="8"/>
      <c r="Q39" s="8"/>
      <c r="R39" s="8"/>
      <c r="S39" s="8" t="s">
        <v>320</v>
      </c>
      <c r="T39" s="8" t="s">
        <v>321</v>
      </c>
      <c r="U39" s="8" t="s">
        <v>322</v>
      </c>
      <c r="V39" s="10" t="s">
        <v>323</v>
      </c>
      <c r="W39" s="8" t="s">
        <v>324</v>
      </c>
      <c r="X39" s="8" t="s">
        <v>324</v>
      </c>
      <c r="Y39" s="8" t="s">
        <v>325</v>
      </c>
      <c r="Z39" s="8" t="s">
        <v>326</v>
      </c>
      <c r="AA39" s="8" t="s">
        <v>327</v>
      </c>
      <c r="AB39" s="8" t="s">
        <v>328</v>
      </c>
      <c r="AC39" s="8" t="s">
        <v>82</v>
      </c>
      <c r="AD39" s="8" t="s">
        <v>61</v>
      </c>
      <c r="AE39" s="8" t="s">
        <v>62</v>
      </c>
      <c r="AF39" s="8" t="s">
        <v>83</v>
      </c>
      <c r="AG39" s="8" t="s">
        <v>113</v>
      </c>
      <c r="AH39" s="8" t="s">
        <v>65</v>
      </c>
      <c r="AI39" s="8"/>
      <c r="AJ39" s="8"/>
      <c r="AK39" s="8" t="s">
        <v>66</v>
      </c>
      <c r="AL39" s="7">
        <f>DATE(2026,1,14)+TIME(14,14,16)</f>
        <v>46036.593240740738</v>
      </c>
    </row>
    <row r="40" spans="1:38" ht="15.5" x14ac:dyDescent="0.25">
      <c r="A40" s="7">
        <f>DATE(2026,1,14)+TIME(12,46,51)</f>
        <v>46036.532534722224</v>
      </c>
      <c r="B40" s="8" t="s">
        <v>329</v>
      </c>
      <c r="C40" s="8" t="s">
        <v>330</v>
      </c>
      <c r="D40" s="8" t="s">
        <v>331</v>
      </c>
      <c r="E40" s="8" t="s">
        <v>319</v>
      </c>
      <c r="F40" s="8" t="s">
        <v>207</v>
      </c>
      <c r="G40" s="8" t="s">
        <v>194</v>
      </c>
      <c r="H40" s="8" t="s">
        <v>44</v>
      </c>
      <c r="I40" s="9">
        <f>DATE(2026,2,9)</f>
        <v>46062</v>
      </c>
      <c r="J40" s="9">
        <f>DATE(2026,2,13)</f>
        <v>46066</v>
      </c>
      <c r="K40" s="8"/>
      <c r="L40" s="8"/>
      <c r="M40" s="8" t="s">
        <v>45</v>
      </c>
      <c r="N40" s="8" t="s">
        <v>46</v>
      </c>
      <c r="O40" s="8" t="s">
        <v>332</v>
      </c>
      <c r="P40" s="8" t="s">
        <v>333</v>
      </c>
      <c r="Q40" s="8" t="s">
        <v>334</v>
      </c>
      <c r="R40" s="8"/>
      <c r="S40" s="8" t="s">
        <v>335</v>
      </c>
      <c r="T40" s="8" t="s">
        <v>336</v>
      </c>
      <c r="U40" s="8" t="s">
        <v>337</v>
      </c>
      <c r="V40" s="10" t="s">
        <v>338</v>
      </c>
      <c r="W40" s="8" t="s">
        <v>339</v>
      </c>
      <c r="X40" s="8" t="s">
        <v>339</v>
      </c>
      <c r="Y40" s="8" t="s">
        <v>340</v>
      </c>
      <c r="Z40" s="8" t="s">
        <v>326</v>
      </c>
      <c r="AA40" s="8" t="s">
        <v>327</v>
      </c>
      <c r="AB40" s="8" t="s">
        <v>341</v>
      </c>
      <c r="AC40" s="8" t="s">
        <v>82</v>
      </c>
      <c r="AD40" s="8" t="s">
        <v>61</v>
      </c>
      <c r="AE40" s="8" t="s">
        <v>62</v>
      </c>
      <c r="AF40" s="8" t="s">
        <v>63</v>
      </c>
      <c r="AG40" s="8" t="s">
        <v>113</v>
      </c>
      <c r="AH40" s="8" t="s">
        <v>65</v>
      </c>
      <c r="AI40" s="8"/>
      <c r="AJ40" s="8"/>
      <c r="AK40" s="8" t="s">
        <v>342</v>
      </c>
      <c r="AL40" s="7">
        <f>DATE(2026,2,4)+TIME(16,22,8)</f>
        <v>46057.682037037041</v>
      </c>
    </row>
    <row r="41" spans="1:38" ht="15.5" x14ac:dyDescent="0.25">
      <c r="A41" s="3">
        <f>DATE(2026,2,2)+TIME(19,58,39)</f>
        <v>46055.832395833335</v>
      </c>
      <c r="B41" s="4" t="s">
        <v>343</v>
      </c>
      <c r="C41" s="4" t="s">
        <v>344</v>
      </c>
      <c r="D41" s="4" t="s">
        <v>345</v>
      </c>
      <c r="E41" s="4" t="s">
        <v>319</v>
      </c>
      <c r="F41" s="4" t="s">
        <v>42</v>
      </c>
      <c r="G41" s="4" t="s">
        <v>194</v>
      </c>
      <c r="H41" s="4" t="s">
        <v>44</v>
      </c>
      <c r="I41" s="5">
        <f>DATE(2026,2,9)</f>
        <v>46062</v>
      </c>
      <c r="J41" s="5">
        <f>DATE(2026,2,13)</f>
        <v>46066</v>
      </c>
      <c r="K41" s="4"/>
      <c r="L41" s="4"/>
      <c r="M41" s="4" t="s">
        <v>45</v>
      </c>
      <c r="N41" s="4"/>
      <c r="O41" s="4"/>
      <c r="P41" s="4"/>
      <c r="Q41" s="4"/>
      <c r="R41" s="4"/>
      <c r="S41" s="4" t="s">
        <v>346</v>
      </c>
      <c r="T41" s="4" t="s">
        <v>347</v>
      </c>
      <c r="U41" s="4" t="s">
        <v>348</v>
      </c>
      <c r="V41" s="6" t="s">
        <v>349</v>
      </c>
      <c r="W41" s="4" t="s">
        <v>350</v>
      </c>
      <c r="X41" s="4" t="s">
        <v>350</v>
      </c>
      <c r="Y41" s="4" t="s">
        <v>351</v>
      </c>
      <c r="Z41" s="4" t="s">
        <v>326</v>
      </c>
      <c r="AA41" s="4" t="s">
        <v>327</v>
      </c>
      <c r="AB41" s="4" t="s">
        <v>352</v>
      </c>
      <c r="AC41" s="4" t="s">
        <v>82</v>
      </c>
      <c r="AD41" s="4" t="s">
        <v>353</v>
      </c>
      <c r="AE41" s="4" t="s">
        <v>62</v>
      </c>
      <c r="AF41" s="4" t="s">
        <v>233</v>
      </c>
      <c r="AG41" s="4" t="s">
        <v>269</v>
      </c>
      <c r="AH41" s="4" t="s">
        <v>65</v>
      </c>
      <c r="AI41" s="4"/>
      <c r="AJ41" s="4"/>
      <c r="AK41" s="4" t="s">
        <v>66</v>
      </c>
      <c r="AL41" s="3">
        <f>DATE(2026,2,2)+TIME(19,58,39)</f>
        <v>46055.832395833335</v>
      </c>
    </row>
    <row r="42" spans="1:38" ht="15.5" x14ac:dyDescent="0.25">
      <c r="A42" s="7">
        <f>DATE(2026,1,15)+TIME(17,2,32)</f>
        <v>46037.710092592592</v>
      </c>
      <c r="B42" s="8" t="s">
        <v>38</v>
      </c>
      <c r="C42" s="8" t="s">
        <v>354</v>
      </c>
      <c r="D42" s="8" t="s">
        <v>355</v>
      </c>
      <c r="E42" s="8" t="s">
        <v>319</v>
      </c>
      <c r="F42" s="8" t="s">
        <v>193</v>
      </c>
      <c r="G42" s="8" t="s">
        <v>194</v>
      </c>
      <c r="H42" s="8" t="s">
        <v>44</v>
      </c>
      <c r="I42" s="9">
        <f>DATE(2026,2,9)</f>
        <v>46062</v>
      </c>
      <c r="J42" s="9">
        <f>DATE(2026,2,13)</f>
        <v>46066</v>
      </c>
      <c r="K42" s="8" t="s">
        <v>356</v>
      </c>
      <c r="L42" s="8" t="s">
        <v>357</v>
      </c>
      <c r="M42" s="8" t="s">
        <v>45</v>
      </c>
      <c r="N42" s="8"/>
      <c r="O42" s="8"/>
      <c r="P42" s="8"/>
      <c r="Q42" s="8"/>
      <c r="R42" s="8"/>
      <c r="S42" s="8" t="s">
        <v>358</v>
      </c>
      <c r="T42" s="8" t="s">
        <v>359</v>
      </c>
      <c r="U42" s="8" t="s">
        <v>360</v>
      </c>
      <c r="V42" s="10" t="s">
        <v>361</v>
      </c>
      <c r="W42" s="8" t="s">
        <v>362</v>
      </c>
      <c r="X42" s="8" t="s">
        <v>362</v>
      </c>
      <c r="Y42" s="8" t="s">
        <v>363</v>
      </c>
      <c r="Z42" s="8" t="s">
        <v>326</v>
      </c>
      <c r="AA42" s="8" t="s">
        <v>327</v>
      </c>
      <c r="AB42" s="8" t="s">
        <v>364</v>
      </c>
      <c r="AC42" s="8" t="s">
        <v>189</v>
      </c>
      <c r="AD42" s="8" t="s">
        <v>61</v>
      </c>
      <c r="AE42" s="8" t="s">
        <v>62</v>
      </c>
      <c r="AF42" s="8" t="s">
        <v>83</v>
      </c>
      <c r="AG42" s="8" t="s">
        <v>113</v>
      </c>
      <c r="AH42" s="8" t="s">
        <v>65</v>
      </c>
      <c r="AI42" s="8"/>
      <c r="AJ42" s="8" t="s">
        <v>114</v>
      </c>
      <c r="AK42" s="8" t="s">
        <v>365</v>
      </c>
      <c r="AL42" s="7">
        <f>DATE(2026,1,15)+TIME(17,2,32)</f>
        <v>46037.710092592592</v>
      </c>
    </row>
    <row r="43" spans="1:38" ht="15.5" x14ac:dyDescent="0.25">
      <c r="A43" s="7">
        <f>DATE(2026,1,9)+TIME(18,56,12)</f>
        <v>46031.789027777777</v>
      </c>
      <c r="B43" s="8" t="s">
        <v>84</v>
      </c>
      <c r="C43" s="8" t="s">
        <v>576</v>
      </c>
      <c r="D43" s="8" t="s">
        <v>577</v>
      </c>
      <c r="E43" s="8" t="s">
        <v>319</v>
      </c>
      <c r="F43" s="8" t="s">
        <v>207</v>
      </c>
      <c r="G43" s="8" t="s">
        <v>445</v>
      </c>
      <c r="H43" s="8" t="s">
        <v>44</v>
      </c>
      <c r="I43" s="9">
        <f>DATE(2026,2,9)</f>
        <v>46062</v>
      </c>
      <c r="J43" s="9">
        <f>DATE(2026,2,13)</f>
        <v>46066</v>
      </c>
      <c r="K43" s="8"/>
      <c r="L43" s="8" t="s">
        <v>578</v>
      </c>
      <c r="M43" s="8" t="s">
        <v>45</v>
      </c>
      <c r="N43" s="8" t="s">
        <v>72</v>
      </c>
      <c r="O43" s="8"/>
      <c r="P43" s="8"/>
      <c r="Q43" s="8"/>
      <c r="R43" s="8"/>
      <c r="S43" s="8" t="s">
        <v>579</v>
      </c>
      <c r="T43" s="8" t="s">
        <v>580</v>
      </c>
      <c r="U43" s="8" t="s">
        <v>581</v>
      </c>
      <c r="V43" s="10" t="s">
        <v>582</v>
      </c>
      <c r="W43" s="8" t="s">
        <v>583</v>
      </c>
      <c r="X43" s="8" t="s">
        <v>583</v>
      </c>
      <c r="Y43" s="8" t="s">
        <v>363</v>
      </c>
      <c r="Z43" s="8" t="s">
        <v>326</v>
      </c>
      <c r="AA43" s="8" t="s">
        <v>327</v>
      </c>
      <c r="AB43" s="8" t="s">
        <v>364</v>
      </c>
      <c r="AC43" s="8" t="s">
        <v>82</v>
      </c>
      <c r="AD43" s="8" t="s">
        <v>61</v>
      </c>
      <c r="AE43" s="8" t="s">
        <v>62</v>
      </c>
      <c r="AF43" s="8" t="s">
        <v>63</v>
      </c>
      <c r="AG43" s="8" t="s">
        <v>113</v>
      </c>
      <c r="AH43" s="8" t="s">
        <v>65</v>
      </c>
      <c r="AI43" s="8"/>
      <c r="AJ43" s="8"/>
      <c r="AK43" s="8" t="s">
        <v>365</v>
      </c>
      <c r="AL43" s="7">
        <f>DATE(2026,1,9)+TIME(18,56,12)</f>
        <v>46031.789027777777</v>
      </c>
    </row>
    <row r="44" spans="1:38" ht="15.5" x14ac:dyDescent="0.25">
      <c r="A44" s="3">
        <f>DATE(2026,1,12)+TIME(1,32,24)</f>
        <v>46034.064166666663</v>
      </c>
      <c r="B44" s="4" t="s">
        <v>584</v>
      </c>
      <c r="C44" s="4" t="s">
        <v>585</v>
      </c>
      <c r="D44" s="4" t="s">
        <v>586</v>
      </c>
      <c r="E44" s="4" t="s">
        <v>319</v>
      </c>
      <c r="F44" s="4" t="s">
        <v>193</v>
      </c>
      <c r="G44" s="4" t="s">
        <v>445</v>
      </c>
      <c r="H44" s="4" t="s">
        <v>44</v>
      </c>
      <c r="I44" s="5">
        <f>DATE(2026,2,9)</f>
        <v>46062</v>
      </c>
      <c r="J44" s="5">
        <f>DATE(2026,2,13)</f>
        <v>46066</v>
      </c>
      <c r="K44" s="4"/>
      <c r="L44" s="4"/>
      <c r="M44" s="4" t="s">
        <v>45</v>
      </c>
      <c r="N44" s="4" t="s">
        <v>46</v>
      </c>
      <c r="O44" s="4" t="s">
        <v>587</v>
      </c>
      <c r="P44" s="4" t="s">
        <v>588</v>
      </c>
      <c r="Q44" s="4" t="s">
        <v>589</v>
      </c>
      <c r="R44" s="4"/>
      <c r="S44" s="4" t="s">
        <v>590</v>
      </c>
      <c r="T44" s="4" t="s">
        <v>591</v>
      </c>
      <c r="U44" s="4" t="s">
        <v>592</v>
      </c>
      <c r="V44" s="6" t="s">
        <v>593</v>
      </c>
      <c r="W44" s="4" t="s">
        <v>594</v>
      </c>
      <c r="X44" s="4" t="s">
        <v>594</v>
      </c>
      <c r="Y44" s="4" t="s">
        <v>595</v>
      </c>
      <c r="Z44" s="4" t="s">
        <v>326</v>
      </c>
      <c r="AA44" s="4"/>
      <c r="AB44" s="4" t="s">
        <v>352</v>
      </c>
      <c r="AC44" s="4" t="s">
        <v>189</v>
      </c>
      <c r="AD44" s="4" t="s">
        <v>61</v>
      </c>
      <c r="AE44" s="4" t="s">
        <v>176</v>
      </c>
      <c r="AF44" s="4" t="s">
        <v>83</v>
      </c>
      <c r="AG44" s="4" t="s">
        <v>220</v>
      </c>
      <c r="AH44" s="4" t="s">
        <v>65</v>
      </c>
      <c r="AI44" s="4"/>
      <c r="AJ44" s="4"/>
      <c r="AK44" s="4" t="s">
        <v>365</v>
      </c>
      <c r="AL44" s="3">
        <f>DATE(2026,1,12)+TIME(1,32,24)</f>
        <v>46034.064166666663</v>
      </c>
    </row>
  </sheetData>
  <hyperlinks>
    <hyperlink ref="V28" r:id="rId1" xr:uid="{00000000-0004-0000-0000-000000000000}"/>
    <hyperlink ref="V43" r:id="rId2" xr:uid="{00000000-0004-0000-0000-000001000000}"/>
    <hyperlink ref="V8" r:id="rId3" xr:uid="{00000000-0004-0000-0000-000002000000}"/>
    <hyperlink ref="V14" r:id="rId4" xr:uid="{00000000-0004-0000-0000-000003000000}"/>
    <hyperlink ref="V22" r:id="rId5" xr:uid="{00000000-0004-0000-0000-000004000000}"/>
    <hyperlink ref="V39" r:id="rId6" xr:uid="{00000000-0004-0000-0000-000005000000}"/>
    <hyperlink ref="V24" r:id="rId7" xr:uid="{00000000-0004-0000-0000-000006000000}"/>
    <hyperlink ref="V6" r:id="rId8" xr:uid="{00000000-0004-0000-0000-000007000000}"/>
    <hyperlink ref="V21" r:id="rId9" xr:uid="{00000000-0004-0000-0000-000008000000}"/>
    <hyperlink ref="V38" r:id="rId10" xr:uid="{00000000-0004-0000-0000-000009000000}"/>
    <hyperlink ref="V27" r:id="rId11" xr:uid="{00000000-0004-0000-0000-00000A000000}"/>
    <hyperlink ref="V32" r:id="rId12" xr:uid="{00000000-0004-0000-0000-00000B000000}"/>
    <hyperlink ref="V36" r:id="rId13" xr:uid="{00000000-0004-0000-0000-00000C000000}"/>
    <hyperlink ref="V12" r:id="rId14" xr:uid="{00000000-0004-0000-0000-00000D000000}"/>
    <hyperlink ref="V44" r:id="rId15" xr:uid="{00000000-0004-0000-0000-00000E000000}"/>
    <hyperlink ref="V10" r:id="rId16" xr:uid="{00000000-0004-0000-0000-00000F000000}"/>
    <hyperlink ref="V17" r:id="rId17" xr:uid="{00000000-0004-0000-0000-000010000000}"/>
    <hyperlink ref="V40" r:id="rId18" xr:uid="{00000000-0004-0000-0000-000011000000}"/>
    <hyperlink ref="V15" r:id="rId19" xr:uid="{00000000-0004-0000-0000-000012000000}"/>
    <hyperlink ref="V23" r:id="rId20" xr:uid="{00000000-0004-0000-0000-000013000000}"/>
    <hyperlink ref="V33" r:id="rId21" xr:uid="{00000000-0004-0000-0000-000014000000}"/>
    <hyperlink ref="V9" r:id="rId22" xr:uid="{00000000-0004-0000-0000-000015000000}"/>
    <hyperlink ref="V37" r:id="rId23" xr:uid="{00000000-0004-0000-0000-000016000000}"/>
    <hyperlink ref="V29" r:id="rId24" xr:uid="{00000000-0004-0000-0000-000017000000}"/>
    <hyperlink ref="V7" r:id="rId25" xr:uid="{00000000-0004-0000-0000-000018000000}"/>
    <hyperlink ref="V26" r:id="rId26" xr:uid="{00000000-0004-0000-0000-000019000000}"/>
    <hyperlink ref="V25" r:id="rId27" xr:uid="{00000000-0004-0000-0000-00001A000000}"/>
    <hyperlink ref="V3" r:id="rId28" xr:uid="{00000000-0004-0000-0000-00001B000000}"/>
    <hyperlink ref="V30" r:id="rId29" xr:uid="{00000000-0004-0000-0000-00001C000000}"/>
    <hyperlink ref="V2" r:id="rId30" xr:uid="{00000000-0004-0000-0000-00001D000000}"/>
    <hyperlink ref="V18" r:id="rId31" xr:uid="{00000000-0004-0000-0000-00001E000000}"/>
    <hyperlink ref="V16" r:id="rId32" xr:uid="{00000000-0004-0000-0000-00001F000000}"/>
    <hyperlink ref="V31" r:id="rId33" xr:uid="{00000000-0004-0000-0000-000020000000}"/>
    <hyperlink ref="V34" r:id="rId34" xr:uid="{00000000-0004-0000-0000-000021000000}"/>
    <hyperlink ref="V41" r:id="rId35" xr:uid="{00000000-0004-0000-0000-000022000000}"/>
    <hyperlink ref="V42" r:id="rId36" xr:uid="{00000000-0004-0000-0000-000023000000}"/>
    <hyperlink ref="V13" r:id="rId37" xr:uid="{00000000-0004-0000-0000-000024000000}"/>
    <hyperlink ref="V35" r:id="rId38" xr:uid="{00000000-0004-0000-0000-000025000000}"/>
    <hyperlink ref="V4" r:id="rId39" xr:uid="{00000000-0004-0000-0000-000026000000}"/>
    <hyperlink ref="V5" r:id="rId40" xr:uid="{00000000-0004-0000-0000-000027000000}"/>
    <hyperlink ref="V19" r:id="rId41" xr:uid="{00000000-0004-0000-0000-000028000000}"/>
    <hyperlink ref="V20" r:id="rId42" xr:uid="{00000000-0004-0000-0000-000029000000}"/>
    <hyperlink ref="V11" r:id="rId43" xr:uid="{00000000-0004-0000-0000-00002A000000}"/>
  </hyperlinks>
  <pageMargins left="0.75" right="0.75" top="1" bottom="1" header="0.5" footer="0.5"/>
  <pageSetup orientation="portrait"/>
  <headerFooter alignWithMargins="0"/>
  <tableParts count="1">
    <tablePart r:id="rId4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4C45A0-D19B-4BF5-B5DF-FA39F65FC8AE}">
  <ds:schemaRefs>
    <ds:schemaRef ds:uri="http://schemas.microsoft.com/sharepoint/v3/contenttype/forms"/>
  </ds:schemaRefs>
</ds:datastoreItem>
</file>

<file path=customXml/itemProps2.xml><?xml version="1.0" encoding="utf-8"?>
<ds:datastoreItem xmlns:ds="http://schemas.openxmlformats.org/officeDocument/2006/customXml" ds:itemID="{344AA7C1-322F-4893-8E63-E3C68F621BA9}">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3.xml><?xml version="1.0" encoding="utf-8"?>
<ds:datastoreItem xmlns:ds="http://schemas.openxmlformats.org/officeDocument/2006/customXml" ds:itemID="{E17F129C-393E-4DDD-9BBC-CEBA554D9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27597-0322-42fc-bc19-1d0dde15c694"/>
    <ds:schemaRef ds:uri="5ed5bd0d-9aa5-480d-8c58-25f9f57090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2026-02-09T18:21:35Z</dcterms:created>
  <dcterms:modified xsi:type="dcterms:W3CDTF">2026-02-12T22:14:52Z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